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promenadeprinting-my.sharepoint.com/personal/jared_promenadeprinting_com/Documents/Websites/Downs Stanford/"/>
    </mc:Choice>
  </mc:AlternateContent>
  <xr:revisionPtr revIDLastSave="17" documentId="8_{562EE5D4-F325-4E49-922C-767B3EF5CA05}" xr6:coauthVersionLast="47" xr6:coauthVersionMax="47" xr10:uidLastSave="{7A9F390E-6E41-A442-924D-A22518399973}"/>
  <bookViews>
    <workbookView xWindow="0" yWindow="500" windowWidth="20580" windowHeight="24060" tabRatio="635" xr2:uid="{00000000-000D-0000-FFFF-FFFF00000000}"/>
  </bookViews>
  <sheets>
    <sheet name="SIBs Worksheet w Lttrhead" sheetId="7" r:id="rId1"/>
    <sheet name="SIBs Worksheet" sheetId="5" r:id="rId2"/>
    <sheet name="Comp Rates" sheetId="6" r:id="rId3"/>
  </sheets>
  <definedNames>
    <definedName name="_xlnm.Print_Area" localSheetId="1">'SIBs Worksheet'!$A$1:$K$49</definedName>
    <definedName name="_xlnm.Print_Area" localSheetId="0">'SIBs Worksheet w Lttrhead'!$A$1:$K$49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7" i="6" l="1"/>
  <c r="E27" i="6"/>
  <c r="F27" i="6"/>
  <c r="G27" i="6"/>
  <c r="H27" i="6"/>
  <c r="I27" i="6"/>
  <c r="D28" i="6"/>
  <c r="E28" i="6"/>
  <c r="F28" i="6"/>
  <c r="G28" i="6"/>
  <c r="H28" i="6"/>
  <c r="I28" i="6"/>
  <c r="D29" i="6"/>
  <c r="E29" i="6"/>
  <c r="F29" i="6"/>
  <c r="G29" i="6"/>
  <c r="H29" i="6"/>
  <c r="I29" i="6"/>
  <c r="D30" i="6"/>
  <c r="E30" i="6"/>
  <c r="F30" i="6"/>
  <c r="G30" i="6"/>
  <c r="H30" i="6"/>
  <c r="I30" i="6"/>
  <c r="D31" i="6"/>
  <c r="E31" i="6"/>
  <c r="F31" i="6"/>
  <c r="G31" i="6"/>
  <c r="H31" i="6"/>
  <c r="I31" i="6"/>
  <c r="D32" i="6"/>
  <c r="E32" i="6"/>
  <c r="F32" i="6"/>
  <c r="G32" i="6"/>
  <c r="H32" i="6"/>
  <c r="I32" i="6"/>
  <c r="D33" i="6"/>
  <c r="E33" i="6"/>
  <c r="F33" i="6"/>
  <c r="G33" i="6"/>
  <c r="H33" i="6"/>
  <c r="I33" i="6"/>
  <c r="D34" i="6"/>
  <c r="E34" i="6"/>
  <c r="F34" i="6"/>
  <c r="G34" i="6"/>
  <c r="H34" i="6"/>
  <c r="I34" i="6"/>
  <c r="D2" i="6"/>
  <c r="E2" i="6"/>
  <c r="F2" i="6"/>
  <c r="G2" i="6"/>
  <c r="H2" i="6"/>
  <c r="I2" i="6"/>
  <c r="D3" i="6"/>
  <c r="E3" i="6"/>
  <c r="F3" i="6"/>
  <c r="G3" i="6"/>
  <c r="H3" i="6"/>
  <c r="I3" i="6"/>
  <c r="D4" i="6"/>
  <c r="E4" i="6"/>
  <c r="F4" i="6"/>
  <c r="G4" i="6"/>
  <c r="H4" i="6"/>
  <c r="I4" i="6"/>
  <c r="D5" i="6"/>
  <c r="E5" i="6"/>
  <c r="F5" i="6"/>
  <c r="G5" i="6"/>
  <c r="H5" i="6"/>
  <c r="I5" i="6"/>
  <c r="D6" i="6"/>
  <c r="E6" i="6"/>
  <c r="F6" i="6"/>
  <c r="G6" i="6"/>
  <c r="H6" i="6"/>
  <c r="I6" i="6"/>
  <c r="D7" i="6"/>
  <c r="E7" i="6"/>
  <c r="F7" i="6"/>
  <c r="G7" i="6"/>
  <c r="H7" i="6"/>
  <c r="I7" i="6"/>
  <c r="D8" i="6"/>
  <c r="E8" i="6"/>
  <c r="F8" i="6"/>
  <c r="G8" i="6"/>
  <c r="H8" i="6"/>
  <c r="I8" i="6"/>
  <c r="D9" i="6"/>
  <c r="E9" i="6"/>
  <c r="F9" i="6"/>
  <c r="G9" i="6"/>
  <c r="H9" i="6"/>
  <c r="I9" i="6"/>
  <c r="D10" i="6"/>
  <c r="E10" i="6"/>
  <c r="F10" i="6"/>
  <c r="G10" i="6"/>
  <c r="H10" i="6"/>
  <c r="I10" i="6"/>
  <c r="D11" i="6"/>
  <c r="E11" i="6"/>
  <c r="F11" i="6"/>
  <c r="G11" i="6"/>
  <c r="H11" i="6"/>
  <c r="I11" i="6"/>
  <c r="D12" i="6"/>
  <c r="E12" i="6"/>
  <c r="F12" i="6"/>
  <c r="G12" i="6"/>
  <c r="C18" i="7"/>
  <c r="H12" i="6"/>
  <c r="I12" i="6"/>
  <c r="D13" i="6"/>
  <c r="E13" i="6"/>
  <c r="F13" i="6"/>
  <c r="G13" i="6"/>
  <c r="H13" i="6"/>
  <c r="I13" i="6"/>
  <c r="D14" i="6"/>
  <c r="E14" i="6"/>
  <c r="F14" i="6"/>
  <c r="G14" i="6"/>
  <c r="H14" i="6"/>
  <c r="I14" i="6"/>
  <c r="D15" i="6"/>
  <c r="E15" i="6"/>
  <c r="F15" i="6"/>
  <c r="G15" i="6"/>
  <c r="H15" i="6"/>
  <c r="I15" i="6"/>
  <c r="D16" i="6"/>
  <c r="E16" i="6"/>
  <c r="F16" i="6"/>
  <c r="G16" i="6"/>
  <c r="H16" i="6"/>
  <c r="I16" i="6"/>
  <c r="D17" i="6"/>
  <c r="E17" i="6"/>
  <c r="F17" i="6"/>
  <c r="G17" i="6"/>
  <c r="H17" i="6"/>
  <c r="I17" i="6"/>
  <c r="D18" i="6"/>
  <c r="E18" i="6"/>
  <c r="F18" i="6"/>
  <c r="G18" i="6"/>
  <c r="H18" i="6"/>
  <c r="I18" i="6"/>
  <c r="D19" i="6"/>
  <c r="E19" i="6"/>
  <c r="F19" i="6"/>
  <c r="G19" i="6"/>
  <c r="H19" i="6"/>
  <c r="I19" i="6"/>
  <c r="D20" i="6"/>
  <c r="E20" i="6"/>
  <c r="F20" i="6"/>
  <c r="G20" i="6"/>
  <c r="H20" i="6"/>
  <c r="I20" i="6"/>
  <c r="D21" i="6"/>
  <c r="E21" i="6"/>
  <c r="F21" i="6"/>
  <c r="G21" i="6"/>
  <c r="H21" i="6"/>
  <c r="I21" i="6"/>
  <c r="D22" i="6"/>
  <c r="E22" i="6"/>
  <c r="F22" i="6"/>
  <c r="G22" i="6"/>
  <c r="H22" i="6"/>
  <c r="I22" i="6"/>
  <c r="D23" i="6"/>
  <c r="E23" i="6"/>
  <c r="F23" i="6"/>
  <c r="G23" i="6"/>
  <c r="H23" i="6"/>
  <c r="I23" i="6"/>
  <c r="D24" i="6"/>
  <c r="E24" i="6"/>
  <c r="F24" i="6"/>
  <c r="G24" i="6"/>
  <c r="H24" i="6"/>
  <c r="I24" i="6"/>
  <c r="D25" i="6"/>
  <c r="E25" i="6"/>
  <c r="F25" i="6"/>
  <c r="G25" i="6"/>
  <c r="H25" i="6"/>
  <c r="I25" i="6"/>
  <c r="D26" i="6"/>
  <c r="E26" i="6"/>
  <c r="F26" i="6"/>
  <c r="G26" i="6"/>
  <c r="H26" i="6"/>
  <c r="I26" i="6"/>
  <c r="J11" i="5"/>
  <c r="J14" i="5" s="1"/>
  <c r="J15" i="5" s="1"/>
  <c r="J17" i="5" s="1"/>
  <c r="J18" i="5" s="1"/>
  <c r="J13" i="5"/>
  <c r="C16" i="5"/>
  <c r="F16" i="5"/>
  <c r="F17" i="5" s="1"/>
  <c r="C17" i="5"/>
  <c r="J11" i="7"/>
  <c r="J13" i="7"/>
  <c r="J14" i="7" s="1"/>
  <c r="J15" i="7" s="1"/>
  <c r="J17" i="7" s="1"/>
  <c r="J18" i="7" s="1"/>
  <c r="C16" i="7"/>
  <c r="F16" i="7"/>
  <c r="F17" i="7" s="1"/>
  <c r="C17" i="7"/>
  <c r="C18" i="5"/>
  <c r="F22" i="5" l="1"/>
  <c r="F18" i="5"/>
  <c r="F22" i="7"/>
  <c r="F18" i="7"/>
  <c r="D22" i="7" l="1"/>
  <c r="B22" i="7" s="1"/>
  <c r="J22" i="7"/>
  <c r="H22" i="7"/>
  <c r="F23" i="7" s="1"/>
  <c r="E22" i="7"/>
  <c r="K22" i="7"/>
  <c r="I22" i="7"/>
  <c r="E22" i="5"/>
  <c r="H22" i="5"/>
  <c r="F23" i="5" s="1"/>
  <c r="J22" i="5"/>
  <c r="D22" i="5"/>
  <c r="B22" i="5" s="1"/>
  <c r="I22" i="5"/>
  <c r="K22" i="5"/>
  <c r="K23" i="5" l="1"/>
  <c r="E23" i="5"/>
  <c r="J23" i="5"/>
  <c r="I23" i="5"/>
  <c r="H23" i="5"/>
  <c r="F24" i="5" s="1"/>
  <c r="D23" i="5"/>
  <c r="B23" i="5" s="1"/>
  <c r="K23" i="7"/>
  <c r="D23" i="7"/>
  <c r="B23" i="7" s="1"/>
  <c r="I23" i="7"/>
  <c r="E23" i="7"/>
  <c r="H23" i="7"/>
  <c r="F24" i="7" s="1"/>
  <c r="J23" i="7"/>
  <c r="H24" i="7" l="1"/>
  <c r="F25" i="7" s="1"/>
  <c r="J24" i="7"/>
  <c r="K24" i="7"/>
  <c r="E24" i="7"/>
  <c r="D24" i="7"/>
  <c r="B24" i="7" s="1"/>
  <c r="I24" i="7"/>
  <c r="H24" i="5"/>
  <c r="F25" i="5" s="1"/>
  <c r="J24" i="5"/>
  <c r="D24" i="5"/>
  <c r="B24" i="5" s="1"/>
  <c r="K24" i="5"/>
  <c r="E24" i="5"/>
  <c r="I24" i="5"/>
  <c r="H25" i="5" l="1"/>
  <c r="F26" i="5" s="1"/>
  <c r="D25" i="5"/>
  <c r="B25" i="5" s="1"/>
  <c r="I25" i="5"/>
  <c r="K25" i="5"/>
  <c r="E25" i="5"/>
  <c r="J25" i="5"/>
  <c r="D25" i="7"/>
  <c r="B25" i="7" s="1"/>
  <c r="K25" i="7"/>
  <c r="E25" i="7"/>
  <c r="J25" i="7"/>
  <c r="H25" i="7"/>
  <c r="F26" i="7" s="1"/>
  <c r="I25" i="7"/>
  <c r="K26" i="7" l="1"/>
  <c r="J26" i="7"/>
  <c r="I26" i="7"/>
  <c r="D26" i="7"/>
  <c r="B26" i="7" s="1"/>
  <c r="H26" i="7"/>
  <c r="F27" i="7" s="1"/>
  <c r="E26" i="7"/>
  <c r="K26" i="5"/>
  <c r="D26" i="5"/>
  <c r="B26" i="5" s="1"/>
  <c r="J26" i="5"/>
  <c r="I26" i="5"/>
  <c r="H26" i="5"/>
  <c r="F27" i="5" s="1"/>
  <c r="E26" i="5"/>
  <c r="E27" i="7" l="1"/>
  <c r="D27" i="7"/>
  <c r="B27" i="7" s="1"/>
  <c r="H27" i="7"/>
  <c r="F28" i="7" s="1"/>
  <c r="K27" i="7"/>
  <c r="J27" i="7"/>
  <c r="I27" i="7"/>
  <c r="E27" i="5"/>
  <c r="D27" i="5"/>
  <c r="B27" i="5" s="1"/>
  <c r="H27" i="5"/>
  <c r="F28" i="5" s="1"/>
  <c r="J27" i="5"/>
  <c r="K27" i="5"/>
  <c r="I27" i="5"/>
  <c r="K28" i="5" l="1"/>
  <c r="D28" i="5"/>
  <c r="B28" i="5" s="1"/>
  <c r="E28" i="5"/>
  <c r="I28" i="5"/>
  <c r="H28" i="5"/>
  <c r="F29" i="5" s="1"/>
  <c r="J28" i="5"/>
  <c r="J28" i="7"/>
  <c r="I28" i="7"/>
  <c r="K28" i="7"/>
  <c r="D28" i="7"/>
  <c r="B28" i="7" s="1"/>
  <c r="H28" i="7"/>
  <c r="F29" i="7" s="1"/>
  <c r="E28" i="7"/>
  <c r="J29" i="7" l="1"/>
  <c r="I29" i="7"/>
  <c r="K29" i="7"/>
  <c r="H29" i="7"/>
  <c r="F30" i="7" s="1"/>
  <c r="E29" i="7"/>
  <c r="D29" i="7"/>
  <c r="B29" i="7" s="1"/>
  <c r="J29" i="5"/>
  <c r="I29" i="5"/>
  <c r="D29" i="5"/>
  <c r="B29" i="5" s="1"/>
  <c r="H29" i="5"/>
  <c r="F30" i="5" s="1"/>
  <c r="K29" i="5"/>
  <c r="E29" i="5"/>
  <c r="J30" i="5" l="1"/>
  <c r="H30" i="5"/>
  <c r="F31" i="5" s="1"/>
  <c r="E30" i="5"/>
  <c r="K30" i="5"/>
  <c r="D30" i="5"/>
  <c r="B30" i="5" s="1"/>
  <c r="I30" i="5"/>
  <c r="K30" i="7"/>
  <c r="E30" i="7"/>
  <c r="J30" i="7"/>
  <c r="I30" i="7"/>
  <c r="H30" i="7"/>
  <c r="F31" i="7" s="1"/>
  <c r="D30" i="7"/>
  <c r="B30" i="7" s="1"/>
  <c r="H31" i="7" l="1"/>
  <c r="F32" i="7" s="1"/>
  <c r="I31" i="7"/>
  <c r="E31" i="7"/>
  <c r="D31" i="7"/>
  <c r="B31" i="7" s="1"/>
  <c r="J31" i="7"/>
  <c r="K31" i="7"/>
  <c r="D31" i="5"/>
  <c r="B31" i="5" s="1"/>
  <c r="K31" i="5"/>
  <c r="H31" i="5"/>
  <c r="F32" i="5" s="1"/>
  <c r="E31" i="5"/>
  <c r="I31" i="5"/>
  <c r="J31" i="5"/>
  <c r="K32" i="5" l="1"/>
  <c r="E32" i="5"/>
  <c r="J32" i="5"/>
  <c r="H32" i="5"/>
  <c r="F33" i="5" s="1"/>
  <c r="D32" i="5"/>
  <c r="B32" i="5" s="1"/>
  <c r="I32" i="5"/>
  <c r="I32" i="7"/>
  <c r="J32" i="7"/>
  <c r="K32" i="7"/>
  <c r="D32" i="7"/>
  <c r="B32" i="7" s="1"/>
  <c r="H32" i="7"/>
  <c r="F33" i="7" s="1"/>
  <c r="E32" i="7"/>
  <c r="E33" i="7" l="1"/>
  <c r="H33" i="7"/>
  <c r="F34" i="7" s="1"/>
  <c r="K33" i="7"/>
  <c r="D33" i="7"/>
  <c r="B33" i="7" s="1"/>
  <c r="I33" i="7"/>
  <c r="J33" i="7"/>
  <c r="E33" i="5"/>
  <c r="H33" i="5"/>
  <c r="F34" i="5" s="1"/>
  <c r="D33" i="5"/>
  <c r="B33" i="5" s="1"/>
  <c r="K33" i="5"/>
  <c r="I33" i="5"/>
  <c r="J33" i="5"/>
  <c r="I34" i="5" l="1"/>
  <c r="E34" i="5"/>
  <c r="H34" i="5"/>
  <c r="F35" i="5" s="1"/>
  <c r="J34" i="5"/>
  <c r="D34" i="5"/>
  <c r="B34" i="5" s="1"/>
  <c r="K34" i="5"/>
  <c r="H34" i="7"/>
  <c r="F35" i="7" s="1"/>
  <c r="K34" i="7"/>
  <c r="E34" i="7"/>
  <c r="I34" i="7"/>
  <c r="D34" i="7"/>
  <c r="B34" i="7" s="1"/>
  <c r="J34" i="7"/>
  <c r="D35" i="7" l="1"/>
  <c r="B35" i="7" s="1"/>
  <c r="K35" i="7"/>
  <c r="J35" i="7"/>
  <c r="H35" i="7"/>
  <c r="F36" i="7" s="1"/>
  <c r="E35" i="7"/>
  <c r="I35" i="7"/>
  <c r="E35" i="5"/>
  <c r="J35" i="5"/>
  <c r="H35" i="5"/>
  <c r="F36" i="5" s="1"/>
  <c r="D35" i="5"/>
  <c r="B35" i="5" s="1"/>
  <c r="K35" i="5"/>
  <c r="I35" i="5"/>
  <c r="E36" i="5" l="1"/>
  <c r="K36" i="5"/>
  <c r="D36" i="5"/>
  <c r="B36" i="5" s="1"/>
  <c r="I36" i="5"/>
  <c r="H36" i="5"/>
  <c r="F37" i="5" s="1"/>
  <c r="J36" i="5"/>
  <c r="I36" i="7"/>
  <c r="J36" i="7"/>
  <c r="H36" i="7"/>
  <c r="F37" i="7" s="1"/>
  <c r="D36" i="7"/>
  <c r="B36" i="7" s="1"/>
  <c r="E36" i="7"/>
  <c r="K36" i="7"/>
  <c r="K37" i="7" l="1"/>
  <c r="J37" i="7"/>
  <c r="E37" i="7"/>
  <c r="D37" i="7"/>
  <c r="B37" i="7" s="1"/>
  <c r="H37" i="7"/>
  <c r="F38" i="7" s="1"/>
  <c r="I37" i="7"/>
  <c r="J37" i="5"/>
  <c r="K37" i="5"/>
  <c r="H37" i="5"/>
  <c r="F38" i="5" s="1"/>
  <c r="E37" i="5"/>
  <c r="D37" i="5"/>
  <c r="B37" i="5" s="1"/>
  <c r="I37" i="5"/>
  <c r="K38" i="5" l="1"/>
  <c r="J38" i="5"/>
  <c r="H38" i="5"/>
  <c r="F39" i="5" s="1"/>
  <c r="D38" i="5"/>
  <c r="B38" i="5" s="1"/>
  <c r="E38" i="5"/>
  <c r="I38" i="5"/>
  <c r="E38" i="7"/>
  <c r="I38" i="7"/>
  <c r="J38" i="7"/>
  <c r="H38" i="7"/>
  <c r="F39" i="7" s="1"/>
  <c r="D38" i="7"/>
  <c r="B38" i="7" s="1"/>
  <c r="K38" i="7"/>
  <c r="I39" i="7" l="1"/>
  <c r="K39" i="7"/>
  <c r="H39" i="7"/>
  <c r="F40" i="7" s="1"/>
  <c r="J39" i="7"/>
  <c r="D39" i="7"/>
  <c r="B39" i="7" s="1"/>
  <c r="E39" i="7"/>
  <c r="J39" i="5"/>
  <c r="H39" i="5"/>
  <c r="F40" i="5" s="1"/>
  <c r="D39" i="5"/>
  <c r="B39" i="5" s="1"/>
  <c r="I39" i="5"/>
  <c r="K39" i="5"/>
  <c r="E39" i="5"/>
  <c r="H40" i="5" l="1"/>
  <c r="F41" i="5" s="1"/>
  <c r="E40" i="5"/>
  <c r="K40" i="5"/>
  <c r="D40" i="5"/>
  <c r="B40" i="5" s="1"/>
  <c r="I40" i="5"/>
  <c r="J40" i="5"/>
  <c r="D40" i="7"/>
  <c r="B40" i="7" s="1"/>
  <c r="E40" i="7"/>
  <c r="K40" i="7"/>
  <c r="I40" i="7"/>
  <c r="H40" i="7"/>
  <c r="F41" i="7" s="1"/>
  <c r="J40" i="7"/>
  <c r="J41" i="7" l="1"/>
  <c r="I41" i="7"/>
  <c r="D41" i="7"/>
  <c r="B41" i="7" s="1"/>
  <c r="E41" i="7"/>
  <c r="K41" i="7"/>
  <c r="H41" i="7"/>
  <c r="F42" i="7" s="1"/>
  <c r="E41" i="5"/>
  <c r="H41" i="5"/>
  <c r="F42" i="5" s="1"/>
  <c r="J41" i="5"/>
  <c r="D41" i="5"/>
  <c r="B41" i="5" s="1"/>
  <c r="I41" i="5"/>
  <c r="K41" i="5"/>
  <c r="K42" i="5" l="1"/>
  <c r="H42" i="5"/>
  <c r="F43" i="5" s="1"/>
  <c r="D42" i="5"/>
  <c r="B42" i="5" s="1"/>
  <c r="J42" i="5"/>
  <c r="I42" i="5"/>
  <c r="E42" i="5"/>
  <c r="K42" i="7"/>
  <c r="H42" i="7"/>
  <c r="F43" i="7" s="1"/>
  <c r="E42" i="7"/>
  <c r="J42" i="7"/>
  <c r="D42" i="7"/>
  <c r="B42" i="7" s="1"/>
  <c r="I42" i="7"/>
  <c r="I43" i="7" l="1"/>
  <c r="J43" i="7"/>
  <c r="D43" i="7"/>
  <c r="B43" i="7" s="1"/>
  <c r="E43" i="7"/>
  <c r="H43" i="7"/>
  <c r="F44" i="7" s="1"/>
  <c r="K43" i="7"/>
  <c r="K43" i="5"/>
  <c r="D43" i="5"/>
  <c r="B43" i="5" s="1"/>
  <c r="E43" i="5"/>
  <c r="I43" i="5"/>
  <c r="J43" i="5"/>
  <c r="H43" i="5"/>
  <c r="F44" i="5" s="1"/>
  <c r="J44" i="5" l="1"/>
  <c r="E44" i="5"/>
  <c r="I44" i="5"/>
  <c r="H44" i="5"/>
  <c r="F45" i="5" s="1"/>
  <c r="K44" i="5"/>
  <c r="D44" i="5"/>
  <c r="B44" i="5" s="1"/>
  <c r="I44" i="7"/>
  <c r="J44" i="7"/>
  <c r="K44" i="7"/>
  <c r="E44" i="7"/>
  <c r="H44" i="7"/>
  <c r="F45" i="7" s="1"/>
  <c r="D44" i="7"/>
  <c r="B44" i="7" s="1"/>
  <c r="E45" i="7" l="1"/>
  <c r="D45" i="7"/>
  <c r="B45" i="7" s="1"/>
  <c r="H45" i="7"/>
  <c r="F46" i="7" s="1"/>
  <c r="J45" i="7"/>
  <c r="K45" i="7"/>
  <c r="I45" i="7"/>
  <c r="E45" i="5"/>
  <c r="H45" i="5"/>
  <c r="F46" i="5" s="1"/>
  <c r="J45" i="5"/>
  <c r="D45" i="5"/>
  <c r="B45" i="5" s="1"/>
  <c r="K45" i="5"/>
  <c r="I45" i="5"/>
  <c r="E46" i="5" l="1"/>
  <c r="J46" i="5"/>
  <c r="I46" i="5"/>
  <c r="K46" i="5"/>
  <c r="H46" i="5"/>
  <c r="F47" i="5" s="1"/>
  <c r="D46" i="5"/>
  <c r="B46" i="5" s="1"/>
  <c r="K46" i="7"/>
  <c r="I46" i="7"/>
  <c r="J46" i="7"/>
  <c r="H46" i="7"/>
  <c r="F47" i="7" s="1"/>
  <c r="D46" i="7"/>
  <c r="B46" i="7" s="1"/>
  <c r="E46" i="7"/>
  <c r="K47" i="7" l="1"/>
  <c r="J47" i="7"/>
  <c r="H47" i="7"/>
  <c r="F48" i="7" s="1"/>
  <c r="E47" i="7"/>
  <c r="D47" i="7"/>
  <c r="B47" i="7" s="1"/>
  <c r="I47" i="7"/>
  <c r="E47" i="5"/>
  <c r="I47" i="5"/>
  <c r="K47" i="5"/>
  <c r="H47" i="5"/>
  <c r="F48" i="5" s="1"/>
  <c r="J47" i="5"/>
  <c r="D47" i="5"/>
  <c r="B47" i="5" s="1"/>
  <c r="K48" i="5" l="1"/>
  <c r="H48" i="5"/>
  <c r="F49" i="5" s="1"/>
  <c r="I48" i="5"/>
  <c r="J48" i="5"/>
  <c r="E48" i="5"/>
  <c r="D48" i="5"/>
  <c r="B48" i="5" s="1"/>
  <c r="I48" i="7"/>
  <c r="H48" i="7"/>
  <c r="F49" i="7" s="1"/>
  <c r="E48" i="7"/>
  <c r="J48" i="7"/>
  <c r="D48" i="7"/>
  <c r="B48" i="7" s="1"/>
  <c r="K48" i="7"/>
  <c r="E49" i="7" l="1"/>
  <c r="K49" i="7"/>
  <c r="D49" i="7"/>
  <c r="B49" i="7" s="1"/>
  <c r="J49" i="7"/>
  <c r="I49" i="7"/>
  <c r="H49" i="7"/>
  <c r="J49" i="5"/>
  <c r="K49" i="5"/>
  <c r="D49" i="5"/>
  <c r="B49" i="5" s="1"/>
  <c r="E49" i="5"/>
  <c r="H49" i="5"/>
  <c r="I49" i="5"/>
</calcChain>
</file>

<file path=xl/sharedStrings.xml><?xml version="1.0" encoding="utf-8"?>
<sst xmlns="http://schemas.openxmlformats.org/spreadsheetml/2006/main" count="257" uniqueCount="75">
  <si>
    <t>Instructions:</t>
  </si>
  <si>
    <t>Claimant:</t>
  </si>
  <si>
    <t>SSN:</t>
  </si>
  <si>
    <t>MMI Date:</t>
  </si>
  <si>
    <t>Qualifying Period</t>
  </si>
  <si>
    <t>Quarter Dates</t>
  </si>
  <si>
    <t>1st</t>
  </si>
  <si>
    <t>through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</si>
  <si>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</si>
  <si>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</si>
  <si>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</si>
  <si>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</si>
  <si>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</si>
  <si>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</si>
  <si>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</si>
  <si>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</si>
  <si>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</si>
  <si>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</si>
  <si>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</si>
  <si>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13th</t>
  </si>
  <si>
    <t>14th</t>
  </si>
  <si>
    <t>15th</t>
  </si>
  <si>
    <t>16th</t>
  </si>
  <si>
    <t>17th</t>
  </si>
  <si>
    <t>18th</t>
  </si>
  <si>
    <t>19th</t>
  </si>
  <si>
    <t>20th</t>
  </si>
  <si>
    <t>21st</t>
  </si>
  <si>
    <t>22nd</t>
  </si>
  <si>
    <t>23rd</t>
  </si>
  <si>
    <t>24th</t>
  </si>
  <si>
    <t>25th</t>
  </si>
  <si>
    <t>26th</t>
  </si>
  <si>
    <t>27th</t>
  </si>
  <si>
    <t>28th</t>
  </si>
  <si>
    <t>Qtr.</t>
  </si>
  <si>
    <t>*Occupational Disease:</t>
  </si>
  <si>
    <t>**If lost time began immediately, leave the cell blank.</t>
  </si>
  <si>
    <t>*Answer "Yes" or "No" to whether the injury is an Occupational Disease.</t>
  </si>
  <si>
    <t>Make changes only in the shaded boxes &amp; enter dates in (mm-dd-yy) format.</t>
  </si>
  <si>
    <t>Monthly Payment Date</t>
  </si>
  <si>
    <t>DOI:</t>
  </si>
  <si>
    <t>IR:</t>
  </si>
  <si>
    <t>IIBs Start:</t>
  </si>
  <si>
    <t>IIBs End:</t>
  </si>
  <si>
    <t>SIBs Calculator</t>
  </si>
  <si>
    <t>Filing Date</t>
  </si>
  <si>
    <t>Supplemental Income Benefits Worksheet</t>
  </si>
  <si>
    <t>To</t>
  </si>
  <si>
    <t>From</t>
  </si>
  <si>
    <t>Maximum TIBs</t>
  </si>
  <si>
    <t>Maximum IIBs</t>
  </si>
  <si>
    <t>Maximum LIBs</t>
  </si>
  <si>
    <t>**Lost Time Began:</t>
  </si>
  <si>
    <t>401 Weeks:</t>
  </si>
  <si>
    <t>Max. SIBs Rate:</t>
  </si>
  <si>
    <t>Weeks of IIBs:</t>
  </si>
  <si>
    <t>AWW:</t>
  </si>
  <si>
    <t>80%:</t>
  </si>
  <si>
    <t>Earned Wages:</t>
  </si>
  <si>
    <t>Weekly Earnings:</t>
  </si>
  <si>
    <t>Difference:</t>
  </si>
  <si>
    <t>SIBs Rate:</t>
  </si>
  <si>
    <t>Contribution:</t>
  </si>
  <si>
    <t>Monthly Rate:</t>
  </si>
  <si>
    <t>Quarterly Rate:</t>
  </si>
  <si>
    <t>No</t>
  </si>
  <si>
    <t>State AWW</t>
  </si>
  <si>
    <t>Minimum Rate</t>
  </si>
  <si>
    <t>Maximum SIBs</t>
  </si>
  <si>
    <t>Max. Death Benefit</t>
  </si>
  <si>
    <t>Est. Stat. MMI:</t>
  </si>
  <si>
    <t>Unknown</t>
  </si>
  <si>
    <t>01234567</t>
  </si>
  <si>
    <t>DWC Number: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</si>
</sst>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&quot;$&quot;#,##0.00_);\(&quot;$&quot;#,##0.00\)"/>
    <numFmt numFmtId="44" formatCode="_(&quot;$&quot;* #,##0.00_);_(&quot;$&quot;* \(#,##0.00\);_(&quot;$&quot;* &quot;-&quot;??_);_(@_)"/>
    <numFmt numFmtId="164" formatCode="mm/dd/yy"/>
    <numFmt numFmtId="165" formatCode="&quot;$&quot;#,##0.00"/>
    <numFmt numFmtId="166" formatCode="000\-00\-0000"/>
    <numFmt numFmtId="167" formatCode="dd\-mmm\-yy"/>
  </numFmts>
  <fonts count="1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20"/>
      <name val="Arial"/>
      <family val="2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</cellStyleXfs>
  <cellXfs count="133">
    <xf numFmtId="0" fontId="0" fillId="0" borderId="0" xfId="0"/>
    <xf numFmtId="164" fontId="7" fillId="2" borderId="1" xfId="2" applyNumberFormat="1" applyFont="1" applyFill="1" applyBorder="1" applyAlignment="1" applyProtection="1">
      <alignment horizontal="center"/>
      <protection locked="0"/>
    </xf>
    <xf numFmtId="0" fontId="7" fillId="3" borderId="0" xfId="2" applyFont="1" applyFill="1" applyProtection="1">
      <protection hidden="1"/>
    </xf>
    <xf numFmtId="0" fontId="4" fillId="3" borderId="0" xfId="2" applyFont="1" applyFill="1" applyProtection="1">
      <protection hidden="1"/>
    </xf>
    <xf numFmtId="0" fontId="5" fillId="3" borderId="0" xfId="2" applyFont="1" applyFill="1" applyBorder="1" applyAlignment="1" applyProtection="1">
      <alignment horizontal="center"/>
      <protection hidden="1"/>
    </xf>
    <xf numFmtId="0" fontId="4" fillId="3" borderId="0" xfId="2" applyFont="1" applyFill="1" applyBorder="1" applyAlignment="1" applyProtection="1">
      <protection hidden="1"/>
    </xf>
    <xf numFmtId="0" fontId="3" fillId="3" borderId="0" xfId="2" applyFont="1" applyFill="1" applyAlignment="1" applyProtection="1">
      <alignment horizontal="center"/>
      <protection hidden="1"/>
    </xf>
    <xf numFmtId="0" fontId="3" fillId="3" borderId="0" xfId="2" applyFont="1" applyFill="1" applyAlignment="1" applyProtection="1">
      <protection hidden="1"/>
    </xf>
    <xf numFmtId="0" fontId="3" fillId="3" borderId="0" xfId="2" applyFont="1" applyFill="1" applyProtection="1">
      <protection hidden="1"/>
    </xf>
    <xf numFmtId="0" fontId="9" fillId="3" borderId="0" xfId="2" applyFont="1" applyFill="1" applyBorder="1" applyAlignment="1" applyProtection="1">
      <alignment horizontal="right"/>
      <protection hidden="1"/>
    </xf>
    <xf numFmtId="0" fontId="7" fillId="3" borderId="0" xfId="0" applyFont="1" applyFill="1" applyBorder="1" applyAlignment="1" applyProtection="1">
      <alignment horizontal="left"/>
      <protection hidden="1"/>
    </xf>
    <xf numFmtId="0" fontId="7" fillId="3" borderId="0" xfId="2" applyFont="1" applyFill="1" applyBorder="1" applyAlignment="1" applyProtection="1">
      <alignment horizontal="center"/>
      <protection hidden="1"/>
    </xf>
    <xf numFmtId="0" fontId="7" fillId="3" borderId="0" xfId="2" applyFont="1" applyFill="1" applyBorder="1" applyAlignment="1" applyProtection="1">
      <protection hidden="1"/>
    </xf>
    <xf numFmtId="0" fontId="7" fillId="3" borderId="2" xfId="2" applyFont="1" applyFill="1" applyBorder="1" applyAlignment="1" applyProtection="1">
      <alignment horizontal="right" wrapText="1"/>
      <protection hidden="1"/>
    </xf>
    <xf numFmtId="0" fontId="7" fillId="3" borderId="3" xfId="2" applyFont="1" applyFill="1" applyBorder="1" applyAlignment="1" applyProtection="1">
      <alignment horizontal="right" shrinkToFit="1"/>
      <protection hidden="1"/>
    </xf>
    <xf numFmtId="0" fontId="7" fillId="3" borderId="3" xfId="2" applyFont="1" applyFill="1" applyBorder="1" applyAlignment="1" applyProtection="1">
      <alignment horizontal="right" wrapText="1"/>
      <protection hidden="1"/>
    </xf>
    <xf numFmtId="7" fontId="7" fillId="3" borderId="4" xfId="1" applyNumberFormat="1" applyFont="1" applyFill="1" applyBorder="1" applyAlignment="1" applyProtection="1">
      <alignment horizontal="center"/>
      <protection hidden="1"/>
    </xf>
    <xf numFmtId="0" fontId="7" fillId="3" borderId="5" xfId="2" applyFont="1" applyFill="1" applyBorder="1" applyAlignment="1" applyProtection="1">
      <alignment horizontal="right" shrinkToFit="1"/>
      <protection hidden="1"/>
    </xf>
    <xf numFmtId="0" fontId="7" fillId="3" borderId="4" xfId="2" applyFont="1" applyFill="1" applyBorder="1" applyAlignment="1" applyProtection="1">
      <alignment horizontal="center"/>
      <protection hidden="1"/>
    </xf>
    <xf numFmtId="0" fontId="6" fillId="3" borderId="0" xfId="2" applyFont="1" applyFill="1" applyBorder="1" applyAlignment="1" applyProtection="1">
      <alignment horizontal="center" wrapText="1"/>
      <protection hidden="1"/>
    </xf>
    <xf numFmtId="0" fontId="3" fillId="3" borderId="0" xfId="2" applyFont="1" applyFill="1" applyBorder="1" applyAlignment="1" applyProtection="1">
      <alignment horizontal="center"/>
      <protection hidden="1"/>
    </xf>
    <xf numFmtId="0" fontId="6" fillId="3" borderId="0" xfId="2" applyFont="1" applyFill="1" applyBorder="1" applyAlignment="1" applyProtection="1">
      <alignment horizontal="center"/>
      <protection hidden="1"/>
    </xf>
    <xf numFmtId="0" fontId="6" fillId="3" borderId="0" xfId="2" applyFont="1" applyFill="1" applyAlignment="1" applyProtection="1">
      <alignment horizontal="center"/>
      <protection hidden="1"/>
    </xf>
    <xf numFmtId="0" fontId="7" fillId="3" borderId="6" xfId="2" applyFont="1" applyFill="1" applyBorder="1" applyAlignment="1" applyProtection="1">
      <alignment horizontal="center"/>
      <protection hidden="1"/>
    </xf>
    <xf numFmtId="0" fontId="7" fillId="3" borderId="7" xfId="2" applyFont="1" applyFill="1" applyBorder="1" applyAlignment="1" applyProtection="1">
      <alignment horizontal="center"/>
      <protection hidden="1"/>
    </xf>
    <xf numFmtId="0" fontId="7" fillId="3" borderId="0" xfId="2" applyFont="1" applyFill="1" applyAlignment="1" applyProtection="1">
      <alignment horizontal="center"/>
      <protection hidden="1"/>
    </xf>
    <xf numFmtId="0" fontId="7" fillId="3" borderId="0" xfId="0" applyFont="1" applyFill="1" applyAlignment="1" applyProtection="1">
      <protection hidden="1"/>
    </xf>
    <xf numFmtId="14" fontId="7" fillId="3" borderId="0" xfId="0" applyNumberFormat="1" applyFont="1" applyFill="1" applyBorder="1" applyAlignment="1" applyProtection="1">
      <alignment horizontal="center"/>
      <protection hidden="1"/>
    </xf>
    <xf numFmtId="0" fontId="7" fillId="3" borderId="0" xfId="0" applyFont="1" applyFill="1" applyBorder="1" applyAlignment="1" applyProtection="1">
      <alignment horizontal="center"/>
      <protection hidden="1"/>
    </xf>
    <xf numFmtId="0" fontId="7" fillId="3" borderId="8" xfId="2" applyFont="1" applyFill="1" applyBorder="1" applyAlignment="1" applyProtection="1">
      <alignment horizontal="center"/>
      <protection hidden="1"/>
    </xf>
    <xf numFmtId="0" fontId="5" fillId="3" borderId="5" xfId="2" applyFont="1" applyFill="1" applyBorder="1" applyAlignment="1" applyProtection="1">
      <alignment horizontal="center" shrinkToFit="1"/>
      <protection hidden="1"/>
    </xf>
    <xf numFmtId="0" fontId="5" fillId="3" borderId="9" xfId="2" applyFont="1" applyFill="1" applyBorder="1" applyAlignment="1" applyProtection="1">
      <alignment horizontal="center" shrinkToFit="1"/>
      <protection hidden="1"/>
    </xf>
    <xf numFmtId="0" fontId="5" fillId="3" borderId="4" xfId="2" applyFont="1" applyFill="1" applyBorder="1" applyAlignment="1" applyProtection="1">
      <alignment horizontal="center" shrinkToFit="1"/>
      <protection hidden="1"/>
    </xf>
    <xf numFmtId="14" fontId="7" fillId="3" borderId="1" xfId="2" applyNumberFormat="1" applyFont="1" applyFill="1" applyBorder="1" applyAlignment="1" applyProtection="1">
      <alignment horizontal="center"/>
      <protection hidden="1"/>
    </xf>
    <xf numFmtId="14" fontId="7" fillId="2" borderId="10" xfId="2" applyNumberFormat="1" applyFont="1" applyFill="1" applyBorder="1" applyAlignment="1" applyProtection="1">
      <alignment horizontal="center"/>
      <protection locked="0"/>
    </xf>
    <xf numFmtId="14" fontId="7" fillId="3" borderId="1" xfId="2" applyNumberFormat="1" applyFont="1" applyFill="1" applyBorder="1" applyAlignment="1" applyProtection="1">
      <alignment horizontal="center" shrinkToFit="1"/>
      <protection hidden="1"/>
    </xf>
    <xf numFmtId="14" fontId="7" fillId="2" borderId="10" xfId="2" applyNumberFormat="1" applyFont="1" applyFill="1" applyBorder="1" applyAlignment="1" applyProtection="1">
      <alignment horizontal="center" shrinkToFit="1"/>
      <protection locked="0"/>
    </xf>
    <xf numFmtId="1" fontId="7" fillId="2" borderId="1" xfId="3" applyNumberFormat="1" applyFont="1" applyFill="1" applyBorder="1" applyAlignment="1" applyProtection="1">
      <alignment horizontal="center" shrinkToFit="1"/>
      <protection locked="0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/>
    <xf numFmtId="167" fontId="7" fillId="0" borderId="0" xfId="0" applyNumberFormat="1" applyFont="1" applyBorder="1"/>
    <xf numFmtId="167" fontId="9" fillId="0" borderId="11" xfId="0" applyNumberFormat="1" applyFont="1" applyBorder="1" applyAlignment="1" applyProtection="1">
      <alignment horizontal="center" wrapText="1"/>
    </xf>
    <xf numFmtId="0" fontId="9" fillId="0" borderId="11" xfId="0" applyFont="1" applyBorder="1" applyAlignment="1" applyProtection="1">
      <alignment horizontal="center" wrapText="1"/>
    </xf>
    <xf numFmtId="0" fontId="9" fillId="0" borderId="11" xfId="0" applyFont="1" applyFill="1" applyBorder="1" applyAlignment="1" applyProtection="1">
      <alignment horizontal="center" wrapText="1"/>
    </xf>
    <xf numFmtId="7" fontId="7" fillId="0" borderId="11" xfId="1" applyNumberFormat="1" applyFont="1" applyBorder="1" applyAlignment="1" applyProtection="1">
      <alignment horizontal="center" wrapText="1"/>
    </xf>
    <xf numFmtId="7" fontId="7" fillId="0" borderId="11" xfId="1" applyNumberFormat="1" applyFont="1" applyBorder="1" applyAlignment="1" applyProtection="1">
      <alignment horizontal="center" wrapText="1"/>
      <protection locked="0"/>
    </xf>
    <xf numFmtId="14" fontId="7" fillId="0" borderId="11" xfId="0" applyNumberFormat="1" applyFont="1" applyBorder="1" applyAlignment="1" applyProtection="1">
      <alignment horizontal="center" vertical="top" wrapText="1"/>
    </xf>
    <xf numFmtId="14" fontId="7" fillId="3" borderId="12" xfId="2" applyNumberFormat="1" applyFont="1" applyFill="1" applyBorder="1" applyAlignment="1" applyProtection="1">
      <alignment horizontal="center" shrinkToFit="1"/>
      <protection hidden="1"/>
    </xf>
    <xf numFmtId="14" fontId="7" fillId="3" borderId="13" xfId="2" applyNumberFormat="1" applyFont="1" applyFill="1" applyBorder="1" applyAlignment="1" applyProtection="1">
      <alignment horizontal="center" shrinkToFit="1"/>
      <protection hidden="1"/>
    </xf>
    <xf numFmtId="14" fontId="7" fillId="3" borderId="14" xfId="2" applyNumberFormat="1" applyFont="1" applyFill="1" applyBorder="1" applyAlignment="1" applyProtection="1">
      <alignment horizontal="center" shrinkToFit="1"/>
      <protection hidden="1"/>
    </xf>
    <xf numFmtId="14" fontId="7" fillId="3" borderId="3" xfId="2" applyNumberFormat="1" applyFont="1" applyFill="1" applyBorder="1" applyAlignment="1" applyProtection="1">
      <alignment horizontal="center" shrinkToFit="1"/>
      <protection hidden="1"/>
    </xf>
    <xf numFmtId="14" fontId="7" fillId="3" borderId="11" xfId="2" applyNumberFormat="1" applyFont="1" applyFill="1" applyBorder="1" applyAlignment="1" applyProtection="1">
      <alignment horizontal="center" shrinkToFit="1"/>
      <protection hidden="1"/>
    </xf>
    <xf numFmtId="14" fontId="7" fillId="3" borderId="5" xfId="2" applyNumberFormat="1" applyFont="1" applyFill="1" applyBorder="1" applyAlignment="1" applyProtection="1">
      <alignment horizontal="center" shrinkToFit="1"/>
      <protection hidden="1"/>
    </xf>
    <xf numFmtId="14" fontId="7" fillId="3" borderId="9" xfId="2" applyNumberFormat="1" applyFont="1" applyFill="1" applyBorder="1" applyAlignment="1" applyProtection="1">
      <alignment horizontal="center" shrinkToFit="1"/>
      <protection hidden="1"/>
    </xf>
    <xf numFmtId="14" fontId="7" fillId="3" borderId="4" xfId="2" applyNumberFormat="1" applyFont="1" applyFill="1" applyBorder="1" applyAlignment="1" applyProtection="1">
      <alignment horizontal="center" shrinkToFit="1"/>
      <protection hidden="1"/>
    </xf>
    <xf numFmtId="14" fontId="7" fillId="3" borderId="8" xfId="2" applyNumberFormat="1" applyFont="1" applyFill="1" applyBorder="1" applyAlignment="1" applyProtection="1">
      <alignment horizontal="center" shrinkToFit="1"/>
      <protection hidden="1"/>
    </xf>
    <xf numFmtId="14" fontId="7" fillId="3" borderId="15" xfId="2" applyNumberFormat="1" applyFont="1" applyFill="1" applyBorder="1" applyAlignment="1" applyProtection="1">
      <alignment horizontal="center" shrinkToFit="1"/>
      <protection hidden="1"/>
    </xf>
    <xf numFmtId="14" fontId="7" fillId="3" borderId="6" xfId="2" applyNumberFormat="1" applyFont="1" applyFill="1" applyBorder="1" applyAlignment="1" applyProtection="1">
      <alignment horizontal="center" shrinkToFit="1"/>
      <protection hidden="1"/>
    </xf>
    <xf numFmtId="14" fontId="7" fillId="3" borderId="16" xfId="2" applyNumberFormat="1" applyFont="1" applyFill="1" applyBorder="1" applyAlignment="1" applyProtection="1">
      <alignment horizontal="center" shrinkToFit="1"/>
      <protection hidden="1"/>
    </xf>
    <xf numFmtId="14" fontId="7" fillId="3" borderId="7" xfId="2" applyNumberFormat="1" applyFont="1" applyFill="1" applyBorder="1" applyAlignment="1" applyProtection="1">
      <alignment horizontal="center" shrinkToFit="1"/>
      <protection hidden="1"/>
    </xf>
    <xf numFmtId="14" fontId="7" fillId="3" borderId="17" xfId="2" applyNumberFormat="1" applyFont="1" applyFill="1" applyBorder="1" applyAlignment="1" applyProtection="1">
      <alignment horizontal="center" shrinkToFit="1"/>
      <protection hidden="1"/>
    </xf>
    <xf numFmtId="0" fontId="7" fillId="3" borderId="5" xfId="2" applyFont="1" applyFill="1" applyBorder="1" applyAlignment="1" applyProtection="1">
      <alignment horizontal="right" shrinkToFit="1"/>
      <protection hidden="1"/>
    </xf>
    <xf numFmtId="0" fontId="7" fillId="3" borderId="9" xfId="0" applyFont="1" applyFill="1" applyBorder="1" applyAlignment="1" applyProtection="1">
      <alignment shrinkToFit="1"/>
      <protection hidden="1"/>
    </xf>
    <xf numFmtId="0" fontId="7" fillId="3" borderId="2" xfId="2" applyFont="1" applyFill="1" applyBorder="1" applyAlignment="1" applyProtection="1">
      <alignment horizontal="right"/>
      <protection hidden="1"/>
    </xf>
    <xf numFmtId="0" fontId="7" fillId="3" borderId="18" xfId="0" applyFont="1" applyFill="1" applyBorder="1" applyAlignment="1" applyProtection="1">
      <alignment horizontal="right"/>
      <protection hidden="1"/>
    </xf>
    <xf numFmtId="0" fontId="7" fillId="3" borderId="3" xfId="2" applyFont="1" applyFill="1" applyBorder="1" applyAlignment="1" applyProtection="1">
      <alignment horizontal="right"/>
      <protection hidden="1"/>
    </xf>
    <xf numFmtId="0" fontId="7" fillId="3" borderId="11" xfId="0" applyFont="1" applyFill="1" applyBorder="1" applyAlignment="1" applyProtection="1">
      <alignment horizontal="right"/>
      <protection hidden="1"/>
    </xf>
    <xf numFmtId="0" fontId="5" fillId="2" borderId="19" xfId="2" applyFont="1" applyFill="1" applyBorder="1" applyAlignment="1" applyProtection="1">
      <alignment horizontal="center"/>
      <protection hidden="1"/>
    </xf>
    <xf numFmtId="0" fontId="0" fillId="2" borderId="20" xfId="0" applyFill="1" applyBorder="1" applyAlignment="1" applyProtection="1">
      <protection hidden="1"/>
    </xf>
    <xf numFmtId="0" fontId="0" fillId="2" borderId="21" xfId="0" applyFill="1" applyBorder="1" applyAlignment="1" applyProtection="1">
      <protection hidden="1"/>
    </xf>
    <xf numFmtId="0" fontId="7" fillId="3" borderId="11" xfId="2" applyFont="1" applyFill="1" applyBorder="1" applyAlignment="1" applyProtection="1">
      <alignment horizontal="right"/>
      <protection hidden="1"/>
    </xf>
    <xf numFmtId="0" fontId="7" fillId="3" borderId="5" xfId="2" applyFont="1" applyFill="1" applyBorder="1" applyAlignment="1" applyProtection="1">
      <alignment horizontal="right"/>
      <protection hidden="1"/>
    </xf>
    <xf numFmtId="0" fontId="7" fillId="3" borderId="9" xfId="0" applyFont="1" applyFill="1" applyBorder="1" applyAlignment="1" applyProtection="1">
      <alignment horizontal="right"/>
      <protection hidden="1"/>
    </xf>
    <xf numFmtId="0" fontId="2" fillId="2" borderId="18" xfId="2" applyFont="1" applyFill="1" applyBorder="1" applyAlignment="1" applyProtection="1">
      <alignment horizontal="left" shrinkToFit="1"/>
      <protection locked="0"/>
    </xf>
    <xf numFmtId="0" fontId="7" fillId="2" borderId="18" xfId="0" applyFont="1" applyFill="1" applyBorder="1" applyAlignment="1" applyProtection="1">
      <alignment shrinkToFit="1"/>
      <protection locked="0"/>
    </xf>
    <xf numFmtId="0" fontId="7" fillId="2" borderId="10" xfId="0" applyFont="1" applyFill="1" applyBorder="1" applyAlignment="1" applyProtection="1">
      <alignment shrinkToFit="1"/>
      <protection locked="0"/>
    </xf>
    <xf numFmtId="49" fontId="2" fillId="2" borderId="11" xfId="2" applyNumberFormat="1" applyFont="1" applyFill="1" applyBorder="1" applyAlignment="1" applyProtection="1">
      <alignment horizontal="left" shrinkToFit="1"/>
      <protection locked="0"/>
    </xf>
    <xf numFmtId="49" fontId="7" fillId="2" borderId="11" xfId="0" applyNumberFormat="1" applyFont="1" applyFill="1" applyBorder="1" applyAlignment="1" applyProtection="1">
      <alignment shrinkToFit="1"/>
      <protection locked="0"/>
    </xf>
    <xf numFmtId="49" fontId="7" fillId="2" borderId="1" xfId="0" applyNumberFormat="1" applyFont="1" applyFill="1" applyBorder="1" applyAlignment="1" applyProtection="1">
      <alignment shrinkToFit="1"/>
      <protection locked="0"/>
    </xf>
    <xf numFmtId="166" fontId="2" fillId="2" borderId="11" xfId="2" applyNumberFormat="1" applyFont="1" applyFill="1" applyBorder="1" applyAlignment="1" applyProtection="1">
      <alignment horizontal="left" shrinkToFit="1"/>
      <protection locked="0"/>
    </xf>
    <xf numFmtId="0" fontId="7" fillId="2" borderId="11" xfId="0" applyFont="1" applyFill="1" applyBorder="1" applyAlignment="1" applyProtection="1">
      <alignment shrinkToFit="1"/>
      <protection locked="0"/>
    </xf>
    <xf numFmtId="0" fontId="7" fillId="2" borderId="1" xfId="0" applyFont="1" applyFill="1" applyBorder="1" applyAlignment="1" applyProtection="1">
      <alignment shrinkToFit="1"/>
      <protection locked="0"/>
    </xf>
    <xf numFmtId="166" fontId="7" fillId="2" borderId="9" xfId="2" applyNumberFormat="1" applyFont="1" applyFill="1" applyBorder="1" applyAlignment="1" applyProtection="1">
      <alignment horizontal="left" shrinkToFit="1"/>
      <protection locked="0"/>
    </xf>
    <xf numFmtId="0" fontId="7" fillId="2" borderId="9" xfId="0" applyFont="1" applyFill="1" applyBorder="1" applyAlignment="1" applyProtection="1">
      <alignment shrinkToFit="1"/>
      <protection locked="0"/>
    </xf>
    <xf numFmtId="0" fontId="7" fillId="2" borderId="4" xfId="0" applyFont="1" applyFill="1" applyBorder="1" applyAlignment="1" applyProtection="1">
      <alignment shrinkToFit="1"/>
      <protection locked="0"/>
    </xf>
    <xf numFmtId="0" fontId="2" fillId="3" borderId="3" xfId="2" applyFont="1" applyFill="1" applyBorder="1" applyAlignment="1" applyProtection="1">
      <alignment horizontal="right" shrinkToFit="1"/>
      <protection hidden="1"/>
    </xf>
    <xf numFmtId="0" fontId="7" fillId="3" borderId="11" xfId="0" applyFont="1" applyFill="1" applyBorder="1" applyAlignment="1" applyProtection="1">
      <alignment shrinkToFit="1"/>
      <protection hidden="1"/>
    </xf>
    <xf numFmtId="0" fontId="7" fillId="3" borderId="2" xfId="2" applyFont="1" applyFill="1" applyBorder="1" applyAlignment="1" applyProtection="1">
      <alignment horizontal="right" shrinkToFit="1"/>
      <protection hidden="1"/>
    </xf>
    <xf numFmtId="0" fontId="7" fillId="3" borderId="18" xfId="0" applyFont="1" applyFill="1" applyBorder="1" applyAlignment="1" applyProtection="1">
      <alignment shrinkToFit="1"/>
      <protection hidden="1"/>
    </xf>
    <xf numFmtId="0" fontId="7" fillId="3" borderId="3" xfId="2" applyFont="1" applyFill="1" applyBorder="1" applyAlignment="1" applyProtection="1">
      <alignment horizontal="right" shrinkToFit="1"/>
      <protection hidden="1"/>
    </xf>
    <xf numFmtId="0" fontId="5" fillId="3" borderId="22" xfId="2" applyFont="1" applyFill="1" applyBorder="1" applyAlignment="1" applyProtection="1">
      <alignment horizontal="center"/>
      <protection hidden="1"/>
    </xf>
    <xf numFmtId="0" fontId="5" fillId="3" borderId="23" xfId="2" applyFont="1" applyFill="1" applyBorder="1" applyAlignment="1" applyProtection="1">
      <alignment horizontal="center"/>
      <protection hidden="1"/>
    </xf>
    <xf numFmtId="0" fontId="5" fillId="3" borderId="24" xfId="2" applyFont="1" applyFill="1" applyBorder="1" applyAlignment="1" applyProtection="1">
      <alignment horizontal="center"/>
      <protection hidden="1"/>
    </xf>
    <xf numFmtId="0" fontId="6" fillId="3" borderId="25" xfId="2" applyFont="1" applyFill="1" applyBorder="1" applyAlignment="1" applyProtection="1">
      <alignment horizontal="center" wrapText="1"/>
      <protection hidden="1"/>
    </xf>
    <xf numFmtId="0" fontId="6" fillId="3" borderId="26" xfId="2" applyFont="1" applyFill="1" applyBorder="1" applyAlignment="1" applyProtection="1">
      <alignment horizontal="center" wrapText="1"/>
      <protection hidden="1"/>
    </xf>
    <xf numFmtId="0" fontId="11" fillId="3" borderId="22" xfId="2" applyFont="1" applyFill="1" applyBorder="1" applyAlignment="1" applyProtection="1">
      <alignment horizontal="center" wrapText="1"/>
      <protection hidden="1"/>
    </xf>
    <xf numFmtId="0" fontId="11" fillId="3" borderId="23" xfId="2" applyFont="1" applyFill="1" applyBorder="1" applyAlignment="1" applyProtection="1">
      <alignment horizontal="center" wrapText="1"/>
      <protection hidden="1"/>
    </xf>
    <xf numFmtId="0" fontId="11" fillId="3" borderId="19" xfId="2" applyFont="1" applyFill="1" applyBorder="1" applyAlignment="1" applyProtection="1">
      <alignment horizontal="center" wrapText="1"/>
      <protection hidden="1"/>
    </xf>
    <xf numFmtId="0" fontId="11" fillId="3" borderId="20" xfId="2" applyFont="1" applyFill="1" applyBorder="1" applyAlignment="1" applyProtection="1">
      <alignment horizontal="center" wrapText="1"/>
      <protection hidden="1"/>
    </xf>
    <xf numFmtId="0" fontId="11" fillId="3" borderId="24" xfId="2" applyFont="1" applyFill="1" applyBorder="1" applyAlignment="1" applyProtection="1">
      <alignment horizontal="center" wrapText="1"/>
      <protection hidden="1"/>
    </xf>
    <xf numFmtId="0" fontId="11" fillId="3" borderId="21" xfId="2" applyFont="1" applyFill="1" applyBorder="1" applyAlignment="1" applyProtection="1">
      <alignment horizontal="center" wrapText="1"/>
      <protection hidden="1"/>
    </xf>
    <xf numFmtId="0" fontId="8" fillId="3" borderId="25" xfId="2" applyFont="1" applyFill="1" applyBorder="1" applyAlignment="1" applyProtection="1">
      <alignment horizontal="center"/>
      <protection hidden="1"/>
    </xf>
    <xf numFmtId="0" fontId="8" fillId="3" borderId="26" xfId="2" applyFont="1" applyFill="1" applyBorder="1" applyAlignment="1" applyProtection="1">
      <alignment horizontal="center"/>
      <protection hidden="1"/>
    </xf>
    <xf numFmtId="0" fontId="10" fillId="3" borderId="22" xfId="2" applyFont="1" applyFill="1" applyBorder="1" applyAlignment="1" applyProtection="1">
      <alignment horizontal="center"/>
      <protection hidden="1"/>
    </xf>
    <xf numFmtId="0" fontId="10" fillId="3" borderId="23" xfId="2" applyFont="1" applyFill="1" applyBorder="1" applyAlignment="1" applyProtection="1">
      <alignment horizontal="center"/>
      <protection hidden="1"/>
    </xf>
    <xf numFmtId="0" fontId="10" fillId="3" borderId="24" xfId="2" applyFont="1" applyFill="1" applyBorder="1" applyAlignment="1" applyProtection="1">
      <alignment horizontal="center"/>
      <protection hidden="1"/>
    </xf>
    <xf numFmtId="0" fontId="5" fillId="3" borderId="19" xfId="2" applyFont="1" applyFill="1" applyBorder="1" applyAlignment="1" applyProtection="1">
      <alignment horizontal="center"/>
      <protection hidden="1"/>
    </xf>
    <xf numFmtId="0" fontId="5" fillId="3" borderId="20" xfId="2" applyFont="1" applyFill="1" applyBorder="1" applyAlignment="1" applyProtection="1">
      <alignment horizontal="center"/>
      <protection hidden="1"/>
    </xf>
    <xf numFmtId="0" fontId="5" fillId="3" borderId="21" xfId="2" applyFont="1" applyFill="1" applyBorder="1" applyAlignment="1" applyProtection="1">
      <alignment horizontal="center"/>
      <protection hidden="1"/>
    </xf>
    <xf numFmtId="0" fontId="8" fillId="2" borderId="22" xfId="2" applyFont="1" applyFill="1" applyBorder="1" applyAlignment="1" applyProtection="1">
      <alignment horizontal="center"/>
      <protection hidden="1"/>
    </xf>
    <xf numFmtId="0" fontId="0" fillId="2" borderId="23" xfId="0" applyFill="1" applyBorder="1" applyAlignment="1" applyProtection="1">
      <protection hidden="1"/>
    </xf>
    <xf numFmtId="0" fontId="0" fillId="2" borderId="24" xfId="0" applyFill="1" applyBorder="1" applyAlignment="1" applyProtection="1">
      <protection hidden="1"/>
    </xf>
    <xf numFmtId="0" fontId="5" fillId="2" borderId="27" xfId="2" applyFont="1" applyFill="1" applyBorder="1" applyAlignment="1" applyProtection="1">
      <alignment horizontal="center"/>
      <protection hidden="1"/>
    </xf>
    <xf numFmtId="0" fontId="0" fillId="2" borderId="0" xfId="0" applyFill="1" applyBorder="1" applyAlignment="1" applyProtection="1">
      <protection hidden="1"/>
    </xf>
    <xf numFmtId="0" fontId="0" fillId="2" borderId="28" xfId="0" applyFill="1" applyBorder="1" applyAlignment="1" applyProtection="1">
      <protection hidden="1"/>
    </xf>
    <xf numFmtId="165" fontId="7" fillId="3" borderId="11" xfId="0" applyNumberFormat="1" applyFont="1" applyFill="1" applyBorder="1" applyAlignment="1" applyProtection="1">
      <alignment horizontal="center"/>
      <protection hidden="1"/>
    </xf>
    <xf numFmtId="0" fontId="7" fillId="3" borderId="1" xfId="0" applyFont="1" applyFill="1" applyBorder="1" applyAlignment="1" applyProtection="1">
      <alignment horizontal="center"/>
      <protection hidden="1"/>
    </xf>
    <xf numFmtId="0" fontId="9" fillId="3" borderId="22" xfId="2" applyFont="1" applyFill="1" applyBorder="1" applyAlignment="1" applyProtection="1">
      <alignment horizontal="center"/>
      <protection hidden="1"/>
    </xf>
    <xf numFmtId="0" fontId="9" fillId="3" borderId="23" xfId="2" applyFont="1" applyFill="1" applyBorder="1" applyAlignment="1" applyProtection="1">
      <alignment horizontal="center"/>
      <protection hidden="1"/>
    </xf>
    <xf numFmtId="0" fontId="9" fillId="3" borderId="24" xfId="2" applyFont="1" applyFill="1" applyBorder="1" applyAlignment="1" applyProtection="1">
      <alignment horizontal="center"/>
      <protection hidden="1"/>
    </xf>
    <xf numFmtId="165" fontId="7" fillId="2" borderId="18" xfId="0" applyNumberFormat="1" applyFont="1" applyFill="1" applyBorder="1" applyAlignment="1" applyProtection="1">
      <alignment horizontal="center"/>
      <protection locked="0"/>
    </xf>
    <xf numFmtId="165" fontId="7" fillId="2" borderId="10" xfId="0" applyNumberFormat="1" applyFont="1" applyFill="1" applyBorder="1" applyAlignment="1" applyProtection="1">
      <alignment horizontal="center"/>
      <protection locked="0"/>
    </xf>
    <xf numFmtId="165" fontId="7" fillId="2" borderId="11" xfId="0" applyNumberFormat="1" applyFont="1" applyFill="1" applyBorder="1" applyAlignment="1" applyProtection="1">
      <alignment horizontal="center"/>
      <protection locked="0"/>
    </xf>
    <xf numFmtId="165" fontId="7" fillId="2" borderId="1" xfId="0" applyNumberFormat="1" applyFont="1" applyFill="1" applyBorder="1" applyAlignment="1" applyProtection="1">
      <alignment horizontal="center"/>
      <protection locked="0"/>
    </xf>
    <xf numFmtId="165" fontId="7" fillId="3" borderId="1" xfId="0" applyNumberFormat="1" applyFont="1" applyFill="1" applyBorder="1" applyAlignment="1" applyProtection="1">
      <alignment horizontal="center"/>
      <protection hidden="1"/>
    </xf>
    <xf numFmtId="9" fontId="7" fillId="2" borderId="11" xfId="3" applyFont="1" applyFill="1" applyBorder="1" applyAlignment="1" applyProtection="1">
      <alignment horizontal="center"/>
      <protection locked="0"/>
    </xf>
    <xf numFmtId="9" fontId="7" fillId="2" borderId="1" xfId="3" applyFont="1" applyFill="1" applyBorder="1" applyAlignment="1" applyProtection="1">
      <alignment horizontal="center"/>
      <protection locked="0"/>
    </xf>
    <xf numFmtId="165" fontId="7" fillId="3" borderId="9" xfId="0" applyNumberFormat="1" applyFont="1" applyFill="1" applyBorder="1" applyAlignment="1" applyProtection="1">
      <alignment horizontal="center"/>
      <protection hidden="1"/>
    </xf>
    <xf numFmtId="0" fontId="7" fillId="3" borderId="4" xfId="0" applyFont="1" applyFill="1" applyBorder="1" applyAlignment="1" applyProtection="1">
      <alignment horizontal="center"/>
      <protection hidden="1"/>
    </xf>
    <xf numFmtId="9" fontId="7" fillId="3" borderId="3" xfId="2" applyNumberFormat="1" applyFont="1" applyFill="1" applyBorder="1" applyAlignment="1" applyProtection="1">
      <alignment horizontal="right"/>
      <protection hidden="1"/>
    </xf>
    <xf numFmtId="9" fontId="7" fillId="3" borderId="11" xfId="2" applyNumberFormat="1" applyFont="1" applyFill="1" applyBorder="1" applyAlignment="1" applyProtection="1">
      <alignment horizontal="right"/>
      <protection hidden="1"/>
    </xf>
    <xf numFmtId="166" fontId="7" fillId="2" borderId="11" xfId="2" applyNumberFormat="1" applyFont="1" applyFill="1" applyBorder="1" applyAlignment="1" applyProtection="1">
      <alignment horizontal="left" shrinkToFit="1"/>
      <protection locked="0"/>
    </xf>
  </cellXfs>
  <cellStyles count="4">
    <cellStyle name="Currency" xfId="1" builtinId="4"/>
    <cellStyle name="Normal" xfId="0" builtinId="0"/>
    <cellStyle name="Normal_Supplemental Income Benefits Worksheet Beta Version 2.07" xfId="2" xr:uid="{00000000-0005-0000-0000-000002000000}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K49"/>
  <sheetViews>
    <sheetView tabSelected="1" zoomScale="140" zoomScaleNormal="140" zoomScaleSheetLayoutView="100" workbookViewId="0">
      <selection activeCell="D10" sqref="D10:F10"/>
    </sheetView>
  </sheetViews>
  <sheetFormatPr baseColWidth="10" defaultColWidth="9.1640625" defaultRowHeight="11" x14ac:dyDescent="0.15"/>
  <cols>
    <col min="1" max="1" width="6.6640625" style="25" customWidth="1"/>
    <col min="2" max="2" width="8" style="25" customWidth="1"/>
    <col min="3" max="3" width="8.6640625" style="25" customWidth="1"/>
    <col min="4" max="4" width="8" style="25" customWidth="1"/>
    <col min="5" max="5" width="10.83203125" style="25" bestFit="1" customWidth="1"/>
    <col min="6" max="6" width="8" style="25" customWidth="1"/>
    <col min="7" max="7" width="8.6640625" style="25" customWidth="1"/>
    <col min="8" max="8" width="8" style="25" customWidth="1"/>
    <col min="9" max="11" width="8" style="2" customWidth="1"/>
    <col min="12" max="16384" width="9.1640625" style="2"/>
  </cols>
  <sheetData>
    <row r="1" spans="1:11" ht="25" x14ac:dyDescent="0.25">
      <c r="A1" s="104" t="s">
        <v>47</v>
      </c>
      <c r="B1" s="105"/>
      <c r="C1" s="105"/>
      <c r="D1" s="105"/>
      <c r="E1" s="105"/>
      <c r="F1" s="105"/>
      <c r="G1" s="105"/>
      <c r="H1" s="105"/>
      <c r="I1" s="105"/>
      <c r="J1" s="105"/>
      <c r="K1" s="106"/>
    </row>
    <row r="2" spans="1:11" s="3" customFormat="1" ht="14" thickBot="1" x14ac:dyDescent="0.2">
      <c r="A2" s="107"/>
      <c r="B2" s="108"/>
      <c r="C2" s="108"/>
      <c r="D2" s="108"/>
      <c r="E2" s="108"/>
      <c r="F2" s="108"/>
      <c r="G2" s="108"/>
      <c r="H2" s="108"/>
      <c r="I2" s="108"/>
      <c r="J2" s="108"/>
      <c r="K2" s="109"/>
    </row>
    <row r="3" spans="1:11" s="3" customFormat="1" ht="6" customHeight="1" thickBot="1" x14ac:dyDescent="0.2">
      <c r="A3" s="4"/>
      <c r="B3" s="4"/>
      <c r="C3" s="4"/>
      <c r="D3" s="4"/>
      <c r="E3" s="4"/>
      <c r="F3" s="5"/>
      <c r="G3" s="5"/>
      <c r="H3" s="5"/>
    </row>
    <row r="4" spans="1:11" ht="16" x14ac:dyDescent="0.2">
      <c r="A4" s="110" t="s">
        <v>0</v>
      </c>
      <c r="B4" s="111"/>
      <c r="C4" s="111"/>
      <c r="D4" s="111"/>
      <c r="E4" s="111"/>
      <c r="F4" s="111"/>
      <c r="G4" s="111"/>
      <c r="H4" s="111"/>
      <c r="I4" s="111"/>
      <c r="J4" s="111"/>
      <c r="K4" s="112"/>
    </row>
    <row r="5" spans="1:11" ht="13" x14ac:dyDescent="0.15">
      <c r="A5" s="113" t="s">
        <v>39</v>
      </c>
      <c r="B5" s="114"/>
      <c r="C5" s="114"/>
      <c r="D5" s="114"/>
      <c r="E5" s="114"/>
      <c r="F5" s="114"/>
      <c r="G5" s="114"/>
      <c r="H5" s="114"/>
      <c r="I5" s="114"/>
      <c r="J5" s="114"/>
      <c r="K5" s="115"/>
    </row>
    <row r="6" spans="1:11" ht="13" x14ac:dyDescent="0.15">
      <c r="A6" s="113" t="s">
        <v>38</v>
      </c>
      <c r="B6" s="114"/>
      <c r="C6" s="114"/>
      <c r="D6" s="114"/>
      <c r="E6" s="114"/>
      <c r="F6" s="114"/>
      <c r="G6" s="114"/>
      <c r="H6" s="114"/>
      <c r="I6" s="114"/>
      <c r="J6" s="114"/>
      <c r="K6" s="115"/>
    </row>
    <row r="7" spans="1:11" ht="14" thickBot="1" x14ac:dyDescent="0.2">
      <c r="A7" s="68" t="s">
        <v>37</v>
      </c>
      <c r="B7" s="69"/>
      <c r="C7" s="69"/>
      <c r="D7" s="69"/>
      <c r="E7" s="69"/>
      <c r="F7" s="69"/>
      <c r="G7" s="69"/>
      <c r="H7" s="69"/>
      <c r="I7" s="69"/>
      <c r="J7" s="69"/>
      <c r="K7" s="70"/>
    </row>
    <row r="8" spans="1:11" s="8" customFormat="1" ht="5.25" customHeight="1" thickBot="1" x14ac:dyDescent="0.2">
      <c r="A8" s="6"/>
      <c r="B8" s="7"/>
      <c r="C8" s="7"/>
      <c r="D8" s="7"/>
      <c r="E8" s="6"/>
      <c r="F8" s="7"/>
      <c r="G8" s="7"/>
      <c r="H8" s="7"/>
    </row>
    <row r="9" spans="1:11" s="8" customFormat="1" ht="13" thickBot="1" x14ac:dyDescent="0.2">
      <c r="A9" s="88" t="s">
        <v>1</v>
      </c>
      <c r="B9" s="89"/>
      <c r="C9" s="89"/>
      <c r="D9" s="74" t="s">
        <v>72</v>
      </c>
      <c r="E9" s="75"/>
      <c r="F9" s="76"/>
      <c r="G9" s="26"/>
      <c r="H9" s="118" t="s">
        <v>45</v>
      </c>
      <c r="I9" s="119"/>
      <c r="J9" s="119"/>
      <c r="K9" s="120"/>
    </row>
    <row r="10" spans="1:11" s="8" customFormat="1" ht="12" x14ac:dyDescent="0.15">
      <c r="A10" s="86" t="s">
        <v>74</v>
      </c>
      <c r="B10" s="87"/>
      <c r="C10" s="87"/>
      <c r="D10" s="77" t="s">
        <v>73</v>
      </c>
      <c r="E10" s="78"/>
      <c r="F10" s="79"/>
      <c r="G10" s="26"/>
      <c r="H10" s="64" t="s">
        <v>57</v>
      </c>
      <c r="I10" s="65"/>
      <c r="J10" s="121">
        <v>1000</v>
      </c>
      <c r="K10" s="122"/>
    </row>
    <row r="11" spans="1:11" s="8" customFormat="1" ht="12" x14ac:dyDescent="0.15">
      <c r="A11" s="90" t="s">
        <v>2</v>
      </c>
      <c r="B11" s="87"/>
      <c r="C11" s="87"/>
      <c r="D11" s="80">
        <v>123456789</v>
      </c>
      <c r="E11" s="81"/>
      <c r="F11" s="82"/>
      <c r="G11" s="26"/>
      <c r="H11" s="130" t="s">
        <v>58</v>
      </c>
      <c r="I11" s="131"/>
      <c r="J11" s="116">
        <f>J10*0.8</f>
        <v>800</v>
      </c>
      <c r="K11" s="125"/>
    </row>
    <row r="12" spans="1:11" s="8" customFormat="1" ht="13" thickBot="1" x14ac:dyDescent="0.2">
      <c r="A12" s="62" t="s">
        <v>36</v>
      </c>
      <c r="B12" s="63"/>
      <c r="C12" s="63"/>
      <c r="D12" s="83" t="s">
        <v>66</v>
      </c>
      <c r="E12" s="84"/>
      <c r="F12" s="85"/>
      <c r="G12" s="26"/>
      <c r="H12" s="66" t="s">
        <v>59</v>
      </c>
      <c r="I12" s="71"/>
      <c r="J12" s="123">
        <v>0</v>
      </c>
      <c r="K12" s="124"/>
    </row>
    <row r="13" spans="1:11" s="8" customFormat="1" ht="13" thickBot="1" x14ac:dyDescent="0.2">
      <c r="A13" s="9"/>
      <c r="B13" s="9"/>
      <c r="C13" s="10"/>
      <c r="D13" s="2"/>
      <c r="E13" s="11"/>
      <c r="F13" s="12"/>
      <c r="G13" s="12"/>
      <c r="H13" s="66" t="s">
        <v>60</v>
      </c>
      <c r="I13" s="71"/>
      <c r="J13" s="116">
        <f>J12/13</f>
        <v>0</v>
      </c>
      <c r="K13" s="125"/>
    </row>
    <row r="14" spans="1:11" s="8" customFormat="1" ht="12" x14ac:dyDescent="0.15">
      <c r="A14" s="64" t="s">
        <v>41</v>
      </c>
      <c r="B14" s="65"/>
      <c r="C14" s="34">
        <v>36892</v>
      </c>
      <c r="D14" s="2"/>
      <c r="E14" s="13" t="s">
        <v>3</v>
      </c>
      <c r="F14" s="36">
        <v>37627</v>
      </c>
      <c r="G14" s="27"/>
      <c r="H14" s="66" t="s">
        <v>61</v>
      </c>
      <c r="I14" s="71"/>
      <c r="J14" s="116">
        <f>IF(J13&lt;J11,J11-J13,0)</f>
        <v>800</v>
      </c>
      <c r="K14" s="125"/>
    </row>
    <row r="15" spans="1:11" s="8" customFormat="1" ht="12" x14ac:dyDescent="0.15">
      <c r="A15" s="66" t="s">
        <v>53</v>
      </c>
      <c r="B15" s="67"/>
      <c r="C15" s="1"/>
      <c r="D15" s="2"/>
      <c r="E15" s="14" t="s">
        <v>42</v>
      </c>
      <c r="F15" s="37">
        <v>15</v>
      </c>
      <c r="G15" s="28"/>
      <c r="H15" s="66" t="s">
        <v>62</v>
      </c>
      <c r="I15" s="67"/>
      <c r="J15" s="116">
        <f>IF((J14*0.8)&lt;C18,(J14*0.8),C18)</f>
        <v>373</v>
      </c>
      <c r="K15" s="125"/>
    </row>
    <row r="16" spans="1:11" s="8" customFormat="1" ht="12" x14ac:dyDescent="0.15">
      <c r="A16" s="66" t="s">
        <v>71</v>
      </c>
      <c r="B16" s="67"/>
      <c r="C16" s="33">
        <f>IF(C15="", C14+(105*7), (C15-1)+(105*7))</f>
        <v>37627</v>
      </c>
      <c r="D16" s="2"/>
      <c r="E16" s="15" t="s">
        <v>43</v>
      </c>
      <c r="F16" s="35">
        <f>F14+1</f>
        <v>37628</v>
      </c>
      <c r="G16" s="27"/>
      <c r="H16" s="66" t="s">
        <v>63</v>
      </c>
      <c r="I16" s="67"/>
      <c r="J16" s="126">
        <v>0</v>
      </c>
      <c r="K16" s="127"/>
    </row>
    <row r="17" spans="1:11" s="8" customFormat="1" ht="12" x14ac:dyDescent="0.15">
      <c r="A17" s="66" t="s">
        <v>54</v>
      </c>
      <c r="B17" s="67"/>
      <c r="C17" s="33">
        <f>IF(D12="yes",C16+(296*7),C14+(401*7))</f>
        <v>39699</v>
      </c>
      <c r="D17" s="2"/>
      <c r="E17" s="15" t="s">
        <v>44</v>
      </c>
      <c r="F17" s="35">
        <f>(F16-1)+((F15*3)*7)</f>
        <v>37942</v>
      </c>
      <c r="G17" s="27"/>
      <c r="H17" s="66" t="s">
        <v>64</v>
      </c>
      <c r="I17" s="67"/>
      <c r="J17" s="116">
        <f>(J15*(1-J16))*4.34821</f>
        <v>1621.8823299999999</v>
      </c>
      <c r="K17" s="117"/>
    </row>
    <row r="18" spans="1:11" s="8" customFormat="1" ht="13" thickBot="1" x14ac:dyDescent="0.2">
      <c r="A18" s="72" t="s">
        <v>55</v>
      </c>
      <c r="B18" s="73"/>
      <c r="C18" s="16">
        <f>LOOKUP(C14,'Comp Rates'!A:B,'Comp Rates'!G:G)</f>
        <v>373</v>
      </c>
      <c r="D18" s="2"/>
      <c r="E18" s="17" t="s">
        <v>56</v>
      </c>
      <c r="F18" s="18">
        <f>((F17+1)-F16)/7</f>
        <v>45</v>
      </c>
      <c r="G18" s="28"/>
      <c r="H18" s="72" t="s">
        <v>65</v>
      </c>
      <c r="I18" s="73"/>
      <c r="J18" s="128">
        <f>J17*3</f>
        <v>4865.6469899999993</v>
      </c>
      <c r="K18" s="129"/>
    </row>
    <row r="19" spans="1:11" s="22" customFormat="1" ht="6" customHeight="1" thickBot="1" x14ac:dyDescent="0.2">
      <c r="A19" s="19"/>
      <c r="B19" s="19"/>
      <c r="C19" s="19"/>
      <c r="D19" s="20"/>
      <c r="E19" s="6"/>
      <c r="F19" s="6"/>
      <c r="G19" s="21"/>
      <c r="H19" s="6"/>
    </row>
    <row r="20" spans="1:11" s="22" customFormat="1" ht="12" customHeight="1" x14ac:dyDescent="0.15">
      <c r="A20" s="102" t="s">
        <v>35</v>
      </c>
      <c r="B20" s="96" t="s">
        <v>4</v>
      </c>
      <c r="C20" s="97"/>
      <c r="D20" s="100"/>
      <c r="E20" s="94" t="s">
        <v>46</v>
      </c>
      <c r="F20" s="96" t="s">
        <v>5</v>
      </c>
      <c r="G20" s="97"/>
      <c r="H20" s="97"/>
      <c r="I20" s="91" t="s">
        <v>40</v>
      </c>
      <c r="J20" s="92"/>
      <c r="K20" s="93"/>
    </row>
    <row r="21" spans="1:11" s="3" customFormat="1" ht="14" thickBot="1" x14ac:dyDescent="0.2">
      <c r="A21" s="103"/>
      <c r="B21" s="98"/>
      <c r="C21" s="99"/>
      <c r="D21" s="101"/>
      <c r="E21" s="95"/>
      <c r="F21" s="98"/>
      <c r="G21" s="99"/>
      <c r="H21" s="99"/>
      <c r="I21" s="30" t="s">
        <v>6</v>
      </c>
      <c r="J21" s="31" t="s">
        <v>8</v>
      </c>
      <c r="K21" s="32" t="s">
        <v>9</v>
      </c>
    </row>
    <row r="22" spans="1:11" x14ac:dyDescent="0.15">
      <c r="A22" s="29" t="s">
        <v>6</v>
      </c>
      <c r="B22" s="48">
        <f t="shared" ref="B22:B49" si="0">(D22+1)-(13*7)</f>
        <v>37839</v>
      </c>
      <c r="C22" s="49" t="s">
        <v>7</v>
      </c>
      <c r="D22" s="50">
        <f t="shared" ref="D22:D49" si="1">F22-14</f>
        <v>37929</v>
      </c>
      <c r="E22" s="56">
        <f t="shared" ref="E22:E49" si="2">F22-7</f>
        <v>37936</v>
      </c>
      <c r="F22" s="48">
        <f>F17+1</f>
        <v>37943</v>
      </c>
      <c r="G22" s="49" t="s">
        <v>7</v>
      </c>
      <c r="H22" s="57">
        <f t="shared" ref="H22:H49" si="3">(F22-1)+(13*7)</f>
        <v>38033</v>
      </c>
      <c r="I22" s="48">
        <f t="shared" ref="I22:I49" si="4">F22+7</f>
        <v>37950</v>
      </c>
      <c r="J22" s="49">
        <f t="shared" ref="J22:J49" si="5">F22+37</f>
        <v>37980</v>
      </c>
      <c r="K22" s="50">
        <f t="shared" ref="K22:K49" si="6">F22+67</f>
        <v>38010</v>
      </c>
    </row>
    <row r="23" spans="1:11" x14ac:dyDescent="0.15">
      <c r="A23" s="23" t="s">
        <v>8</v>
      </c>
      <c r="B23" s="51">
        <f t="shared" si="0"/>
        <v>37930</v>
      </c>
      <c r="C23" s="52" t="s">
        <v>7</v>
      </c>
      <c r="D23" s="35">
        <f t="shared" si="1"/>
        <v>38020</v>
      </c>
      <c r="E23" s="58">
        <f t="shared" si="2"/>
        <v>38027</v>
      </c>
      <c r="F23" s="51">
        <f t="shared" ref="F23:F49" si="7">H22+1</f>
        <v>38034</v>
      </c>
      <c r="G23" s="52" t="s">
        <v>7</v>
      </c>
      <c r="H23" s="59">
        <f t="shared" si="3"/>
        <v>38124</v>
      </c>
      <c r="I23" s="51">
        <f t="shared" si="4"/>
        <v>38041</v>
      </c>
      <c r="J23" s="52">
        <f t="shared" si="5"/>
        <v>38071</v>
      </c>
      <c r="K23" s="35">
        <f t="shared" si="6"/>
        <v>38101</v>
      </c>
    </row>
    <row r="24" spans="1:11" x14ac:dyDescent="0.15">
      <c r="A24" s="23" t="s">
        <v>9</v>
      </c>
      <c r="B24" s="51">
        <f t="shared" si="0"/>
        <v>38021</v>
      </c>
      <c r="C24" s="52" t="s">
        <v>7</v>
      </c>
      <c r="D24" s="35">
        <f t="shared" si="1"/>
        <v>38111</v>
      </c>
      <c r="E24" s="58">
        <f t="shared" si="2"/>
        <v>38118</v>
      </c>
      <c r="F24" s="51">
        <f t="shared" si="7"/>
        <v>38125</v>
      </c>
      <c r="G24" s="52" t="s">
        <v>7</v>
      </c>
      <c r="H24" s="59">
        <f t="shared" si="3"/>
        <v>38215</v>
      </c>
      <c r="I24" s="51">
        <f t="shared" si="4"/>
        <v>38132</v>
      </c>
      <c r="J24" s="52">
        <f t="shared" si="5"/>
        <v>38162</v>
      </c>
      <c r="K24" s="35">
        <f t="shared" si="6"/>
        <v>38192</v>
      </c>
    </row>
    <row r="25" spans="1:11" x14ac:dyDescent="0.15">
      <c r="A25" s="23" t="s">
        <v>10</v>
      </c>
      <c r="B25" s="51">
        <f t="shared" si="0"/>
        <v>38112</v>
      </c>
      <c r="C25" s="52" t="s">
        <v>7</v>
      </c>
      <c r="D25" s="35">
        <f t="shared" si="1"/>
        <v>38202</v>
      </c>
      <c r="E25" s="58">
        <f t="shared" si="2"/>
        <v>38209</v>
      </c>
      <c r="F25" s="51">
        <f t="shared" si="7"/>
        <v>38216</v>
      </c>
      <c r="G25" s="52" t="s">
        <v>7</v>
      </c>
      <c r="H25" s="59">
        <f t="shared" si="3"/>
        <v>38306</v>
      </c>
      <c r="I25" s="51">
        <f t="shared" si="4"/>
        <v>38223</v>
      </c>
      <c r="J25" s="52">
        <f t="shared" si="5"/>
        <v>38253</v>
      </c>
      <c r="K25" s="35">
        <f t="shared" si="6"/>
        <v>38283</v>
      </c>
    </row>
    <row r="26" spans="1:11" x14ac:dyDescent="0.15">
      <c r="A26" s="23" t="s">
        <v>11</v>
      </c>
      <c r="B26" s="51">
        <f t="shared" si="0"/>
        <v>38203</v>
      </c>
      <c r="C26" s="52" t="s">
        <v>7</v>
      </c>
      <c r="D26" s="35">
        <f t="shared" si="1"/>
        <v>38293</v>
      </c>
      <c r="E26" s="58">
        <f t="shared" si="2"/>
        <v>38300</v>
      </c>
      <c r="F26" s="51">
        <f t="shared" si="7"/>
        <v>38307</v>
      </c>
      <c r="G26" s="52" t="s">
        <v>7</v>
      </c>
      <c r="H26" s="59">
        <f t="shared" si="3"/>
        <v>38397</v>
      </c>
      <c r="I26" s="51">
        <f t="shared" si="4"/>
        <v>38314</v>
      </c>
      <c r="J26" s="52">
        <f t="shared" si="5"/>
        <v>38344</v>
      </c>
      <c r="K26" s="35">
        <f t="shared" si="6"/>
        <v>38374</v>
      </c>
    </row>
    <row r="27" spans="1:11" x14ac:dyDescent="0.15">
      <c r="A27" s="23" t="s">
        <v>12</v>
      </c>
      <c r="B27" s="51">
        <f t="shared" si="0"/>
        <v>38294</v>
      </c>
      <c r="C27" s="52" t="s">
        <v>7</v>
      </c>
      <c r="D27" s="35">
        <f t="shared" si="1"/>
        <v>38384</v>
      </c>
      <c r="E27" s="58">
        <f t="shared" si="2"/>
        <v>38391</v>
      </c>
      <c r="F27" s="51">
        <f t="shared" si="7"/>
        <v>38398</v>
      </c>
      <c r="G27" s="52" t="s">
        <v>7</v>
      </c>
      <c r="H27" s="59">
        <f t="shared" si="3"/>
        <v>38488</v>
      </c>
      <c r="I27" s="51">
        <f t="shared" si="4"/>
        <v>38405</v>
      </c>
      <c r="J27" s="52">
        <f t="shared" si="5"/>
        <v>38435</v>
      </c>
      <c r="K27" s="35">
        <f t="shared" si="6"/>
        <v>38465</v>
      </c>
    </row>
    <row r="28" spans="1:11" x14ac:dyDescent="0.15">
      <c r="A28" s="23" t="s">
        <v>13</v>
      </c>
      <c r="B28" s="51">
        <f t="shared" si="0"/>
        <v>38385</v>
      </c>
      <c r="C28" s="52" t="s">
        <v>7</v>
      </c>
      <c r="D28" s="35">
        <f t="shared" si="1"/>
        <v>38475</v>
      </c>
      <c r="E28" s="58">
        <f t="shared" si="2"/>
        <v>38482</v>
      </c>
      <c r="F28" s="51">
        <f t="shared" si="7"/>
        <v>38489</v>
      </c>
      <c r="G28" s="52" t="s">
        <v>7</v>
      </c>
      <c r="H28" s="59">
        <f t="shared" si="3"/>
        <v>38579</v>
      </c>
      <c r="I28" s="51">
        <f t="shared" si="4"/>
        <v>38496</v>
      </c>
      <c r="J28" s="52">
        <f t="shared" si="5"/>
        <v>38526</v>
      </c>
      <c r="K28" s="35">
        <f t="shared" si="6"/>
        <v>38556</v>
      </c>
    </row>
    <row r="29" spans="1:11" x14ac:dyDescent="0.15">
      <c r="A29" s="23" t="s">
        <v>14</v>
      </c>
      <c r="B29" s="51">
        <f t="shared" si="0"/>
        <v>38476</v>
      </c>
      <c r="C29" s="52" t="s">
        <v>7</v>
      </c>
      <c r="D29" s="35">
        <f t="shared" si="1"/>
        <v>38566</v>
      </c>
      <c r="E29" s="58">
        <f t="shared" si="2"/>
        <v>38573</v>
      </c>
      <c r="F29" s="51">
        <f t="shared" si="7"/>
        <v>38580</v>
      </c>
      <c r="G29" s="52" t="s">
        <v>7</v>
      </c>
      <c r="H29" s="59">
        <f t="shared" si="3"/>
        <v>38670</v>
      </c>
      <c r="I29" s="51">
        <f t="shared" si="4"/>
        <v>38587</v>
      </c>
      <c r="J29" s="52">
        <f t="shared" si="5"/>
        <v>38617</v>
      </c>
      <c r="K29" s="35">
        <f t="shared" si="6"/>
        <v>38647</v>
      </c>
    </row>
    <row r="30" spans="1:11" x14ac:dyDescent="0.15">
      <c r="A30" s="23" t="s">
        <v>15</v>
      </c>
      <c r="B30" s="51">
        <f t="shared" si="0"/>
        <v>38567</v>
      </c>
      <c r="C30" s="52" t="s">
        <v>7</v>
      </c>
      <c r="D30" s="35">
        <f t="shared" si="1"/>
        <v>38657</v>
      </c>
      <c r="E30" s="58">
        <f t="shared" si="2"/>
        <v>38664</v>
      </c>
      <c r="F30" s="51">
        <f t="shared" si="7"/>
        <v>38671</v>
      </c>
      <c r="G30" s="52" t="s">
        <v>7</v>
      </c>
      <c r="H30" s="59">
        <f t="shared" si="3"/>
        <v>38761</v>
      </c>
      <c r="I30" s="51">
        <f t="shared" si="4"/>
        <v>38678</v>
      </c>
      <c r="J30" s="52">
        <f t="shared" si="5"/>
        <v>38708</v>
      </c>
      <c r="K30" s="35">
        <f t="shared" si="6"/>
        <v>38738</v>
      </c>
    </row>
    <row r="31" spans="1:11" x14ac:dyDescent="0.15">
      <c r="A31" s="23" t="s">
        <v>16</v>
      </c>
      <c r="B31" s="51">
        <f t="shared" si="0"/>
        <v>38658</v>
      </c>
      <c r="C31" s="52" t="s">
        <v>7</v>
      </c>
      <c r="D31" s="35">
        <f t="shared" si="1"/>
        <v>38748</v>
      </c>
      <c r="E31" s="58">
        <f t="shared" si="2"/>
        <v>38755</v>
      </c>
      <c r="F31" s="51">
        <f t="shared" si="7"/>
        <v>38762</v>
      </c>
      <c r="G31" s="52" t="s">
        <v>7</v>
      </c>
      <c r="H31" s="59">
        <f t="shared" si="3"/>
        <v>38852</v>
      </c>
      <c r="I31" s="51">
        <f t="shared" si="4"/>
        <v>38769</v>
      </c>
      <c r="J31" s="52">
        <f t="shared" si="5"/>
        <v>38799</v>
      </c>
      <c r="K31" s="35">
        <f t="shared" si="6"/>
        <v>38829</v>
      </c>
    </row>
    <row r="32" spans="1:11" x14ac:dyDescent="0.15">
      <c r="A32" s="23" t="s">
        <v>17</v>
      </c>
      <c r="B32" s="51">
        <f t="shared" si="0"/>
        <v>38749</v>
      </c>
      <c r="C32" s="52" t="s">
        <v>7</v>
      </c>
      <c r="D32" s="35">
        <f t="shared" si="1"/>
        <v>38839</v>
      </c>
      <c r="E32" s="58">
        <f t="shared" si="2"/>
        <v>38846</v>
      </c>
      <c r="F32" s="51">
        <f t="shared" si="7"/>
        <v>38853</v>
      </c>
      <c r="G32" s="52" t="s">
        <v>7</v>
      </c>
      <c r="H32" s="59">
        <f t="shared" si="3"/>
        <v>38943</v>
      </c>
      <c r="I32" s="51">
        <f t="shared" si="4"/>
        <v>38860</v>
      </c>
      <c r="J32" s="52">
        <f t="shared" si="5"/>
        <v>38890</v>
      </c>
      <c r="K32" s="35">
        <f t="shared" si="6"/>
        <v>38920</v>
      </c>
    </row>
    <row r="33" spans="1:11" x14ac:dyDescent="0.15">
      <c r="A33" s="23" t="s">
        <v>18</v>
      </c>
      <c r="B33" s="51">
        <f t="shared" si="0"/>
        <v>38840</v>
      </c>
      <c r="C33" s="52" t="s">
        <v>7</v>
      </c>
      <c r="D33" s="35">
        <f t="shared" si="1"/>
        <v>38930</v>
      </c>
      <c r="E33" s="58">
        <f t="shared" si="2"/>
        <v>38937</v>
      </c>
      <c r="F33" s="51">
        <f t="shared" si="7"/>
        <v>38944</v>
      </c>
      <c r="G33" s="52" t="s">
        <v>7</v>
      </c>
      <c r="H33" s="59">
        <f t="shared" si="3"/>
        <v>39034</v>
      </c>
      <c r="I33" s="51">
        <f t="shared" si="4"/>
        <v>38951</v>
      </c>
      <c r="J33" s="52">
        <f t="shared" si="5"/>
        <v>38981</v>
      </c>
      <c r="K33" s="35">
        <f t="shared" si="6"/>
        <v>39011</v>
      </c>
    </row>
    <row r="34" spans="1:11" x14ac:dyDescent="0.15">
      <c r="A34" s="23" t="s">
        <v>19</v>
      </c>
      <c r="B34" s="51">
        <f t="shared" si="0"/>
        <v>38931</v>
      </c>
      <c r="C34" s="52" t="s">
        <v>7</v>
      </c>
      <c r="D34" s="35">
        <f t="shared" si="1"/>
        <v>39021</v>
      </c>
      <c r="E34" s="58">
        <f t="shared" si="2"/>
        <v>39028</v>
      </c>
      <c r="F34" s="51">
        <f t="shared" si="7"/>
        <v>39035</v>
      </c>
      <c r="G34" s="52" t="s">
        <v>7</v>
      </c>
      <c r="H34" s="59">
        <f t="shared" si="3"/>
        <v>39125</v>
      </c>
      <c r="I34" s="51">
        <f t="shared" si="4"/>
        <v>39042</v>
      </c>
      <c r="J34" s="52">
        <f t="shared" si="5"/>
        <v>39072</v>
      </c>
      <c r="K34" s="35">
        <f t="shared" si="6"/>
        <v>39102</v>
      </c>
    </row>
    <row r="35" spans="1:11" x14ac:dyDescent="0.15">
      <c r="A35" s="23" t="s">
        <v>20</v>
      </c>
      <c r="B35" s="51">
        <f t="shared" si="0"/>
        <v>39022</v>
      </c>
      <c r="C35" s="52" t="s">
        <v>7</v>
      </c>
      <c r="D35" s="35">
        <f t="shared" si="1"/>
        <v>39112</v>
      </c>
      <c r="E35" s="58">
        <f t="shared" si="2"/>
        <v>39119</v>
      </c>
      <c r="F35" s="51">
        <f t="shared" si="7"/>
        <v>39126</v>
      </c>
      <c r="G35" s="52" t="s">
        <v>7</v>
      </c>
      <c r="H35" s="59">
        <f t="shared" si="3"/>
        <v>39216</v>
      </c>
      <c r="I35" s="51">
        <f t="shared" si="4"/>
        <v>39133</v>
      </c>
      <c r="J35" s="52">
        <f t="shared" si="5"/>
        <v>39163</v>
      </c>
      <c r="K35" s="35">
        <f t="shared" si="6"/>
        <v>39193</v>
      </c>
    </row>
    <row r="36" spans="1:11" x14ac:dyDescent="0.15">
      <c r="A36" s="23" t="s">
        <v>21</v>
      </c>
      <c r="B36" s="51">
        <f t="shared" si="0"/>
        <v>39113</v>
      </c>
      <c r="C36" s="52" t="s">
        <v>7</v>
      </c>
      <c r="D36" s="35">
        <f t="shared" si="1"/>
        <v>39203</v>
      </c>
      <c r="E36" s="58">
        <f t="shared" si="2"/>
        <v>39210</v>
      </c>
      <c r="F36" s="51">
        <f t="shared" si="7"/>
        <v>39217</v>
      </c>
      <c r="G36" s="52" t="s">
        <v>7</v>
      </c>
      <c r="H36" s="59">
        <f t="shared" si="3"/>
        <v>39307</v>
      </c>
      <c r="I36" s="51">
        <f t="shared" si="4"/>
        <v>39224</v>
      </c>
      <c r="J36" s="52">
        <f t="shared" si="5"/>
        <v>39254</v>
      </c>
      <c r="K36" s="35">
        <f t="shared" si="6"/>
        <v>39284</v>
      </c>
    </row>
    <row r="37" spans="1:11" x14ac:dyDescent="0.15">
      <c r="A37" s="23" t="s">
        <v>22</v>
      </c>
      <c r="B37" s="51">
        <f t="shared" si="0"/>
        <v>39204</v>
      </c>
      <c r="C37" s="52" t="s">
        <v>7</v>
      </c>
      <c r="D37" s="35">
        <f t="shared" si="1"/>
        <v>39294</v>
      </c>
      <c r="E37" s="58">
        <f t="shared" si="2"/>
        <v>39301</v>
      </c>
      <c r="F37" s="51">
        <f t="shared" si="7"/>
        <v>39308</v>
      </c>
      <c r="G37" s="52" t="s">
        <v>7</v>
      </c>
      <c r="H37" s="59">
        <f t="shared" si="3"/>
        <v>39398</v>
      </c>
      <c r="I37" s="51">
        <f t="shared" si="4"/>
        <v>39315</v>
      </c>
      <c r="J37" s="52">
        <f t="shared" si="5"/>
        <v>39345</v>
      </c>
      <c r="K37" s="35">
        <f t="shared" si="6"/>
        <v>39375</v>
      </c>
    </row>
    <row r="38" spans="1:11" x14ac:dyDescent="0.15">
      <c r="A38" s="23" t="s">
        <v>23</v>
      </c>
      <c r="B38" s="51">
        <f t="shared" si="0"/>
        <v>39295</v>
      </c>
      <c r="C38" s="52" t="s">
        <v>7</v>
      </c>
      <c r="D38" s="35">
        <f t="shared" si="1"/>
        <v>39385</v>
      </c>
      <c r="E38" s="58">
        <f t="shared" si="2"/>
        <v>39392</v>
      </c>
      <c r="F38" s="51">
        <f t="shared" si="7"/>
        <v>39399</v>
      </c>
      <c r="G38" s="52" t="s">
        <v>7</v>
      </c>
      <c r="H38" s="59">
        <f t="shared" si="3"/>
        <v>39489</v>
      </c>
      <c r="I38" s="51">
        <f t="shared" si="4"/>
        <v>39406</v>
      </c>
      <c r="J38" s="52">
        <f t="shared" si="5"/>
        <v>39436</v>
      </c>
      <c r="K38" s="35">
        <f t="shared" si="6"/>
        <v>39466</v>
      </c>
    </row>
    <row r="39" spans="1:11" x14ac:dyDescent="0.15">
      <c r="A39" s="23" t="s">
        <v>24</v>
      </c>
      <c r="B39" s="51">
        <f t="shared" si="0"/>
        <v>39386</v>
      </c>
      <c r="C39" s="52" t="s">
        <v>7</v>
      </c>
      <c r="D39" s="35">
        <f t="shared" si="1"/>
        <v>39476</v>
      </c>
      <c r="E39" s="58">
        <f t="shared" si="2"/>
        <v>39483</v>
      </c>
      <c r="F39" s="51">
        <f t="shared" si="7"/>
        <v>39490</v>
      </c>
      <c r="G39" s="52" t="s">
        <v>7</v>
      </c>
      <c r="H39" s="59">
        <f t="shared" si="3"/>
        <v>39580</v>
      </c>
      <c r="I39" s="51">
        <f t="shared" si="4"/>
        <v>39497</v>
      </c>
      <c r="J39" s="52">
        <f t="shared" si="5"/>
        <v>39527</v>
      </c>
      <c r="K39" s="35">
        <f t="shared" si="6"/>
        <v>39557</v>
      </c>
    </row>
    <row r="40" spans="1:11" x14ac:dyDescent="0.15">
      <c r="A40" s="23" t="s">
        <v>25</v>
      </c>
      <c r="B40" s="51">
        <f t="shared" si="0"/>
        <v>39477</v>
      </c>
      <c r="C40" s="52" t="s">
        <v>7</v>
      </c>
      <c r="D40" s="35">
        <f t="shared" si="1"/>
        <v>39567</v>
      </c>
      <c r="E40" s="58">
        <f t="shared" si="2"/>
        <v>39574</v>
      </c>
      <c r="F40" s="51">
        <f t="shared" si="7"/>
        <v>39581</v>
      </c>
      <c r="G40" s="52" t="s">
        <v>7</v>
      </c>
      <c r="H40" s="59">
        <f t="shared" si="3"/>
        <v>39671</v>
      </c>
      <c r="I40" s="51">
        <f t="shared" si="4"/>
        <v>39588</v>
      </c>
      <c r="J40" s="52">
        <f t="shared" si="5"/>
        <v>39618</v>
      </c>
      <c r="K40" s="35">
        <f t="shared" si="6"/>
        <v>39648</v>
      </c>
    </row>
    <row r="41" spans="1:11" x14ac:dyDescent="0.15">
      <c r="A41" s="23" t="s">
        <v>26</v>
      </c>
      <c r="B41" s="51">
        <f t="shared" si="0"/>
        <v>39568</v>
      </c>
      <c r="C41" s="52" t="s">
        <v>7</v>
      </c>
      <c r="D41" s="35">
        <f t="shared" si="1"/>
        <v>39658</v>
      </c>
      <c r="E41" s="58">
        <f t="shared" si="2"/>
        <v>39665</v>
      </c>
      <c r="F41" s="51">
        <f t="shared" si="7"/>
        <v>39672</v>
      </c>
      <c r="G41" s="52" t="s">
        <v>7</v>
      </c>
      <c r="H41" s="59">
        <f t="shared" si="3"/>
        <v>39762</v>
      </c>
      <c r="I41" s="51">
        <f t="shared" si="4"/>
        <v>39679</v>
      </c>
      <c r="J41" s="52">
        <f t="shared" si="5"/>
        <v>39709</v>
      </c>
      <c r="K41" s="35">
        <f t="shared" si="6"/>
        <v>39739</v>
      </c>
    </row>
    <row r="42" spans="1:11" x14ac:dyDescent="0.15">
      <c r="A42" s="23" t="s">
        <v>27</v>
      </c>
      <c r="B42" s="51">
        <f t="shared" si="0"/>
        <v>39659</v>
      </c>
      <c r="C42" s="52" t="s">
        <v>7</v>
      </c>
      <c r="D42" s="35">
        <f t="shared" si="1"/>
        <v>39749</v>
      </c>
      <c r="E42" s="58">
        <f t="shared" si="2"/>
        <v>39756</v>
      </c>
      <c r="F42" s="51">
        <f t="shared" si="7"/>
        <v>39763</v>
      </c>
      <c r="G42" s="52" t="s">
        <v>7</v>
      </c>
      <c r="H42" s="59">
        <f t="shared" si="3"/>
        <v>39853</v>
      </c>
      <c r="I42" s="51">
        <f t="shared" si="4"/>
        <v>39770</v>
      </c>
      <c r="J42" s="52">
        <f t="shared" si="5"/>
        <v>39800</v>
      </c>
      <c r="K42" s="35">
        <f t="shared" si="6"/>
        <v>39830</v>
      </c>
    </row>
    <row r="43" spans="1:11" x14ac:dyDescent="0.15">
      <c r="A43" s="23" t="s">
        <v>28</v>
      </c>
      <c r="B43" s="51">
        <f t="shared" si="0"/>
        <v>39750</v>
      </c>
      <c r="C43" s="52" t="s">
        <v>7</v>
      </c>
      <c r="D43" s="35">
        <f t="shared" si="1"/>
        <v>39840</v>
      </c>
      <c r="E43" s="58">
        <f t="shared" si="2"/>
        <v>39847</v>
      </c>
      <c r="F43" s="51">
        <f t="shared" si="7"/>
        <v>39854</v>
      </c>
      <c r="G43" s="52" t="s">
        <v>7</v>
      </c>
      <c r="H43" s="59">
        <f t="shared" si="3"/>
        <v>39944</v>
      </c>
      <c r="I43" s="51">
        <f t="shared" si="4"/>
        <v>39861</v>
      </c>
      <c r="J43" s="52">
        <f t="shared" si="5"/>
        <v>39891</v>
      </c>
      <c r="K43" s="35">
        <f t="shared" si="6"/>
        <v>39921</v>
      </c>
    </row>
    <row r="44" spans="1:11" x14ac:dyDescent="0.15">
      <c r="A44" s="23" t="s">
        <v>29</v>
      </c>
      <c r="B44" s="51">
        <f t="shared" si="0"/>
        <v>39841</v>
      </c>
      <c r="C44" s="52" t="s">
        <v>7</v>
      </c>
      <c r="D44" s="35">
        <f t="shared" si="1"/>
        <v>39931</v>
      </c>
      <c r="E44" s="58">
        <f t="shared" si="2"/>
        <v>39938</v>
      </c>
      <c r="F44" s="51">
        <f t="shared" si="7"/>
        <v>39945</v>
      </c>
      <c r="G44" s="52" t="s">
        <v>7</v>
      </c>
      <c r="H44" s="59">
        <f t="shared" si="3"/>
        <v>40035</v>
      </c>
      <c r="I44" s="51">
        <f t="shared" si="4"/>
        <v>39952</v>
      </c>
      <c r="J44" s="52">
        <f t="shared" si="5"/>
        <v>39982</v>
      </c>
      <c r="K44" s="35">
        <f t="shared" si="6"/>
        <v>40012</v>
      </c>
    </row>
    <row r="45" spans="1:11" x14ac:dyDescent="0.15">
      <c r="A45" s="23" t="s">
        <v>30</v>
      </c>
      <c r="B45" s="51">
        <f t="shared" si="0"/>
        <v>39932</v>
      </c>
      <c r="C45" s="52" t="s">
        <v>7</v>
      </c>
      <c r="D45" s="35">
        <f t="shared" si="1"/>
        <v>40022</v>
      </c>
      <c r="E45" s="58">
        <f t="shared" si="2"/>
        <v>40029</v>
      </c>
      <c r="F45" s="51">
        <f t="shared" si="7"/>
        <v>40036</v>
      </c>
      <c r="G45" s="52" t="s">
        <v>7</v>
      </c>
      <c r="H45" s="59">
        <f t="shared" si="3"/>
        <v>40126</v>
      </c>
      <c r="I45" s="51">
        <f t="shared" si="4"/>
        <v>40043</v>
      </c>
      <c r="J45" s="52">
        <f t="shared" si="5"/>
        <v>40073</v>
      </c>
      <c r="K45" s="35">
        <f t="shared" si="6"/>
        <v>40103</v>
      </c>
    </row>
    <row r="46" spans="1:11" x14ac:dyDescent="0.15">
      <c r="A46" s="23" t="s">
        <v>31</v>
      </c>
      <c r="B46" s="51">
        <f t="shared" si="0"/>
        <v>40023</v>
      </c>
      <c r="C46" s="52" t="s">
        <v>7</v>
      </c>
      <c r="D46" s="35">
        <f t="shared" si="1"/>
        <v>40113</v>
      </c>
      <c r="E46" s="58">
        <f t="shared" si="2"/>
        <v>40120</v>
      </c>
      <c r="F46" s="51">
        <f t="shared" si="7"/>
        <v>40127</v>
      </c>
      <c r="G46" s="52" t="s">
        <v>7</v>
      </c>
      <c r="H46" s="59">
        <f t="shared" si="3"/>
        <v>40217</v>
      </c>
      <c r="I46" s="51">
        <f t="shared" si="4"/>
        <v>40134</v>
      </c>
      <c r="J46" s="52">
        <f t="shared" si="5"/>
        <v>40164</v>
      </c>
      <c r="K46" s="35">
        <f t="shared" si="6"/>
        <v>40194</v>
      </c>
    </row>
    <row r="47" spans="1:11" x14ac:dyDescent="0.15">
      <c r="A47" s="23" t="s">
        <v>32</v>
      </c>
      <c r="B47" s="51">
        <f t="shared" si="0"/>
        <v>40114</v>
      </c>
      <c r="C47" s="52" t="s">
        <v>7</v>
      </c>
      <c r="D47" s="35">
        <f t="shared" si="1"/>
        <v>40204</v>
      </c>
      <c r="E47" s="58">
        <f t="shared" si="2"/>
        <v>40211</v>
      </c>
      <c r="F47" s="51">
        <f t="shared" si="7"/>
        <v>40218</v>
      </c>
      <c r="G47" s="52" t="s">
        <v>7</v>
      </c>
      <c r="H47" s="59">
        <f t="shared" si="3"/>
        <v>40308</v>
      </c>
      <c r="I47" s="51">
        <f t="shared" si="4"/>
        <v>40225</v>
      </c>
      <c r="J47" s="52">
        <f t="shared" si="5"/>
        <v>40255</v>
      </c>
      <c r="K47" s="35">
        <f t="shared" si="6"/>
        <v>40285</v>
      </c>
    </row>
    <row r="48" spans="1:11" x14ac:dyDescent="0.15">
      <c r="A48" s="23" t="s">
        <v>33</v>
      </c>
      <c r="B48" s="51">
        <f t="shared" si="0"/>
        <v>40205</v>
      </c>
      <c r="C48" s="52" t="s">
        <v>7</v>
      </c>
      <c r="D48" s="35">
        <f t="shared" si="1"/>
        <v>40295</v>
      </c>
      <c r="E48" s="58">
        <f t="shared" si="2"/>
        <v>40302</v>
      </c>
      <c r="F48" s="51">
        <f t="shared" si="7"/>
        <v>40309</v>
      </c>
      <c r="G48" s="52" t="s">
        <v>7</v>
      </c>
      <c r="H48" s="59">
        <f t="shared" si="3"/>
        <v>40399</v>
      </c>
      <c r="I48" s="51">
        <f t="shared" si="4"/>
        <v>40316</v>
      </c>
      <c r="J48" s="52">
        <f t="shared" si="5"/>
        <v>40346</v>
      </c>
      <c r="K48" s="35">
        <f t="shared" si="6"/>
        <v>40376</v>
      </c>
    </row>
    <row r="49" spans="1:11" ht="12" thickBot="1" x14ac:dyDescent="0.2">
      <c r="A49" s="24" t="s">
        <v>34</v>
      </c>
      <c r="B49" s="53">
        <f t="shared" si="0"/>
        <v>40296</v>
      </c>
      <c r="C49" s="54" t="s">
        <v>7</v>
      </c>
      <c r="D49" s="55">
        <f t="shared" si="1"/>
        <v>40386</v>
      </c>
      <c r="E49" s="60">
        <f t="shared" si="2"/>
        <v>40393</v>
      </c>
      <c r="F49" s="53">
        <f t="shared" si="7"/>
        <v>40400</v>
      </c>
      <c r="G49" s="54" t="s">
        <v>7</v>
      </c>
      <c r="H49" s="61">
        <f t="shared" si="3"/>
        <v>40490</v>
      </c>
      <c r="I49" s="53">
        <f t="shared" si="4"/>
        <v>40407</v>
      </c>
      <c r="J49" s="54">
        <f t="shared" si="5"/>
        <v>40437</v>
      </c>
      <c r="K49" s="55">
        <f t="shared" si="6"/>
        <v>40467</v>
      </c>
    </row>
  </sheetData>
  <sheetProtection algorithmName="SHA-512" hashValue="Md7uQgA+VTBRlqyK++dqRwnPLl1CcylGxZxRsoXe1MsFuOoX1SIKRp4VtSHcv2cMOVcNmzKrlw2TjOI4GXdC4g==" saltValue="bvIjBYuIuo5DsRhCUBXHTw==" spinCount="100000" sheet="1"/>
  <mergeCells count="43">
    <mergeCell ref="J18:K18"/>
    <mergeCell ref="H17:I17"/>
    <mergeCell ref="H18:I18"/>
    <mergeCell ref="J11:K11"/>
    <mergeCell ref="H14:I14"/>
    <mergeCell ref="J14:K14"/>
    <mergeCell ref="H15:I15"/>
    <mergeCell ref="J15:K15"/>
    <mergeCell ref="H16:I16"/>
    <mergeCell ref="H11:I11"/>
    <mergeCell ref="J17:K17"/>
    <mergeCell ref="H9:K9"/>
    <mergeCell ref="J10:K10"/>
    <mergeCell ref="J12:K12"/>
    <mergeCell ref="J13:K13"/>
    <mergeCell ref="J16:K16"/>
    <mergeCell ref="A1:K1"/>
    <mergeCell ref="A2:K2"/>
    <mergeCell ref="A4:K4"/>
    <mergeCell ref="A5:K5"/>
    <mergeCell ref="A6:K6"/>
    <mergeCell ref="I20:K20"/>
    <mergeCell ref="E20:E21"/>
    <mergeCell ref="F20:H21"/>
    <mergeCell ref="B20:D21"/>
    <mergeCell ref="A20:A21"/>
    <mergeCell ref="A18:B18"/>
    <mergeCell ref="D9:F9"/>
    <mergeCell ref="D10:F10"/>
    <mergeCell ref="D11:F11"/>
    <mergeCell ref="D12:F12"/>
    <mergeCell ref="A10:C10"/>
    <mergeCell ref="A9:C9"/>
    <mergeCell ref="A16:B16"/>
    <mergeCell ref="A17:B17"/>
    <mergeCell ref="A11:C11"/>
    <mergeCell ref="A12:C12"/>
    <mergeCell ref="A14:B14"/>
    <mergeCell ref="A15:B15"/>
    <mergeCell ref="A7:K7"/>
    <mergeCell ref="H10:I10"/>
    <mergeCell ref="H12:I12"/>
    <mergeCell ref="H13:I13"/>
  </mergeCells>
  <phoneticPr fontId="2" type="noConversion"/>
  <printOptions horizontalCentered="1"/>
  <pageMargins left="0.5" right="0.5" top="2" bottom="1" header="0.5" footer="1"/>
  <pageSetup scale="98" orientation="portrait" horizontalDpi="300" verticalDpi="300"/>
  <headerFooter alignWithMargins="0">
    <oddHeader xml:space="preserve">&amp;C&amp;"Times New Roman,Regular"&amp;9Law Offices Of
&amp;"Times New Roman,Bold"&amp;14Downs &amp; Stanford, P.C.&amp;"Times New Roman,Regular"&amp;9
2001 Bryan Street,
Suite 4000
Dallas, TX 75201
214-748-7900
FAX 214-748-4530
</oddHeader>
    <oddFooter>&amp;L&amp;6© Kyle Morris, 2014&amp;C&amp;6SIBs Worksheet Version 2014.1&amp;R&amp;6® All Rights Reserved, 2014</oddFooter>
  </headerFooter>
  <rowBreaks count="1" manualBreakCount="1">
    <brk id="4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K49"/>
  <sheetViews>
    <sheetView zoomScaleNormal="100" zoomScaleSheetLayoutView="100" workbookViewId="0">
      <selection activeCell="D10" sqref="D10:F10"/>
    </sheetView>
  </sheetViews>
  <sheetFormatPr baseColWidth="10" defaultColWidth="9.1640625" defaultRowHeight="11" x14ac:dyDescent="0.15"/>
  <cols>
    <col min="1" max="1" width="6.6640625" style="25" customWidth="1"/>
    <col min="2" max="2" width="8" style="25" customWidth="1"/>
    <col min="3" max="3" width="8.6640625" style="25" customWidth="1"/>
    <col min="4" max="4" width="8" style="25" customWidth="1"/>
    <col min="5" max="5" width="10.83203125" style="25" bestFit="1" customWidth="1"/>
    <col min="6" max="6" width="8" style="25" customWidth="1"/>
    <col min="7" max="7" width="8.6640625" style="25" customWidth="1"/>
    <col min="8" max="8" width="8" style="25" customWidth="1"/>
    <col min="9" max="11" width="8" style="2" customWidth="1"/>
    <col min="12" max="16384" width="9.1640625" style="2"/>
  </cols>
  <sheetData>
    <row r="1" spans="1:11" ht="25" x14ac:dyDescent="0.25">
      <c r="A1" s="104" t="s">
        <v>47</v>
      </c>
      <c r="B1" s="105"/>
      <c r="C1" s="105"/>
      <c r="D1" s="105"/>
      <c r="E1" s="105"/>
      <c r="F1" s="105"/>
      <c r="G1" s="105"/>
      <c r="H1" s="105"/>
      <c r="I1" s="105"/>
      <c r="J1" s="105"/>
      <c r="K1" s="106"/>
    </row>
    <row r="2" spans="1:11" s="3" customFormat="1" ht="14" thickBot="1" x14ac:dyDescent="0.2">
      <c r="A2" s="107"/>
      <c r="B2" s="108"/>
      <c r="C2" s="108"/>
      <c r="D2" s="108"/>
      <c r="E2" s="108"/>
      <c r="F2" s="108"/>
      <c r="G2" s="108"/>
      <c r="H2" s="108"/>
      <c r="I2" s="108"/>
      <c r="J2" s="108"/>
      <c r="K2" s="109"/>
    </row>
    <row r="3" spans="1:11" s="3" customFormat="1" ht="6" customHeight="1" thickBot="1" x14ac:dyDescent="0.2">
      <c r="A3" s="4"/>
      <c r="B3" s="4"/>
      <c r="C3" s="4"/>
      <c r="D3" s="4"/>
      <c r="E3" s="4"/>
      <c r="F3" s="5"/>
      <c r="G3" s="5"/>
      <c r="H3" s="5"/>
    </row>
    <row r="4" spans="1:11" ht="16" x14ac:dyDescent="0.2">
      <c r="A4" s="110" t="s">
        <v>0</v>
      </c>
      <c r="B4" s="111"/>
      <c r="C4" s="111"/>
      <c r="D4" s="111"/>
      <c r="E4" s="111"/>
      <c r="F4" s="111"/>
      <c r="G4" s="111"/>
      <c r="H4" s="111"/>
      <c r="I4" s="111"/>
      <c r="J4" s="111"/>
      <c r="K4" s="112"/>
    </row>
    <row r="5" spans="1:11" ht="13" x14ac:dyDescent="0.15">
      <c r="A5" s="113" t="s">
        <v>39</v>
      </c>
      <c r="B5" s="114"/>
      <c r="C5" s="114"/>
      <c r="D5" s="114"/>
      <c r="E5" s="114"/>
      <c r="F5" s="114"/>
      <c r="G5" s="114"/>
      <c r="H5" s="114"/>
      <c r="I5" s="114"/>
      <c r="J5" s="114"/>
      <c r="K5" s="115"/>
    </row>
    <row r="6" spans="1:11" ht="13" x14ac:dyDescent="0.15">
      <c r="A6" s="113" t="s">
        <v>38</v>
      </c>
      <c r="B6" s="114"/>
      <c r="C6" s="114"/>
      <c r="D6" s="114"/>
      <c r="E6" s="114"/>
      <c r="F6" s="114"/>
      <c r="G6" s="114"/>
      <c r="H6" s="114"/>
      <c r="I6" s="114"/>
      <c r="J6" s="114"/>
      <c r="K6" s="115"/>
    </row>
    <row r="7" spans="1:11" ht="14" thickBot="1" x14ac:dyDescent="0.2">
      <c r="A7" s="68" t="s">
        <v>37</v>
      </c>
      <c r="B7" s="69"/>
      <c r="C7" s="69"/>
      <c r="D7" s="69"/>
      <c r="E7" s="69"/>
      <c r="F7" s="69"/>
      <c r="G7" s="69"/>
      <c r="H7" s="69"/>
      <c r="I7" s="69"/>
      <c r="J7" s="69"/>
      <c r="K7" s="70"/>
    </row>
    <row r="8" spans="1:11" s="8" customFormat="1" ht="5.25" customHeight="1" thickBot="1" x14ac:dyDescent="0.2">
      <c r="A8" s="6"/>
      <c r="B8" s="7"/>
      <c r="C8" s="7"/>
      <c r="D8" s="7"/>
      <c r="E8" s="6"/>
      <c r="F8" s="7"/>
      <c r="G8" s="7"/>
      <c r="H8" s="7"/>
    </row>
    <row r="9" spans="1:11" s="8" customFormat="1" ht="13" thickBot="1" x14ac:dyDescent="0.2">
      <c r="A9" s="88" t="s">
        <v>1</v>
      </c>
      <c r="B9" s="89"/>
      <c r="C9" s="89"/>
      <c r="D9" s="74" t="s">
        <v>72</v>
      </c>
      <c r="E9" s="75"/>
      <c r="F9" s="76"/>
      <c r="G9" s="26"/>
      <c r="H9" s="118" t="s">
        <v>45</v>
      </c>
      <c r="I9" s="119"/>
      <c r="J9" s="119"/>
      <c r="K9" s="120"/>
    </row>
    <row r="10" spans="1:11" s="8" customFormat="1" ht="12" x14ac:dyDescent="0.15">
      <c r="A10" s="86" t="s">
        <v>74</v>
      </c>
      <c r="B10" s="87"/>
      <c r="C10" s="87"/>
      <c r="D10" s="77" t="s">
        <v>73</v>
      </c>
      <c r="E10" s="78"/>
      <c r="F10" s="79"/>
      <c r="G10" s="26"/>
      <c r="H10" s="64" t="s">
        <v>57</v>
      </c>
      <c r="I10" s="65"/>
      <c r="J10" s="121">
        <v>1000</v>
      </c>
      <c r="K10" s="122"/>
    </row>
    <row r="11" spans="1:11" s="8" customFormat="1" ht="12" x14ac:dyDescent="0.15">
      <c r="A11" s="90" t="s">
        <v>2</v>
      </c>
      <c r="B11" s="87"/>
      <c r="C11" s="87"/>
      <c r="D11" s="132">
        <v>123456789</v>
      </c>
      <c r="E11" s="81"/>
      <c r="F11" s="82"/>
      <c r="G11" s="26"/>
      <c r="H11" s="130" t="s">
        <v>58</v>
      </c>
      <c r="I11" s="131"/>
      <c r="J11" s="116">
        <f>J10*0.8</f>
        <v>800</v>
      </c>
      <c r="K11" s="125"/>
    </row>
    <row r="12" spans="1:11" s="8" customFormat="1" ht="13" thickBot="1" x14ac:dyDescent="0.2">
      <c r="A12" s="62" t="s">
        <v>36</v>
      </c>
      <c r="B12" s="63"/>
      <c r="C12" s="63"/>
      <c r="D12" s="83" t="s">
        <v>66</v>
      </c>
      <c r="E12" s="84"/>
      <c r="F12" s="85"/>
      <c r="G12" s="26"/>
      <c r="H12" s="66" t="s">
        <v>59</v>
      </c>
      <c r="I12" s="71"/>
      <c r="J12" s="123">
        <v>0</v>
      </c>
      <c r="K12" s="124"/>
    </row>
    <row r="13" spans="1:11" s="8" customFormat="1" ht="13" thickBot="1" x14ac:dyDescent="0.2">
      <c r="A13" s="9"/>
      <c r="B13" s="9"/>
      <c r="C13" s="10"/>
      <c r="D13" s="2"/>
      <c r="E13" s="11"/>
      <c r="F13" s="12"/>
      <c r="G13" s="12"/>
      <c r="H13" s="66" t="s">
        <v>60</v>
      </c>
      <c r="I13" s="71"/>
      <c r="J13" s="116">
        <f>J12/13</f>
        <v>0</v>
      </c>
      <c r="K13" s="125"/>
    </row>
    <row r="14" spans="1:11" s="8" customFormat="1" ht="12" x14ac:dyDescent="0.15">
      <c r="A14" s="64" t="s">
        <v>41</v>
      </c>
      <c r="B14" s="65"/>
      <c r="C14" s="34">
        <v>36892</v>
      </c>
      <c r="D14" s="2"/>
      <c r="E14" s="13" t="s">
        <v>3</v>
      </c>
      <c r="F14" s="36">
        <v>37627</v>
      </c>
      <c r="G14" s="27"/>
      <c r="H14" s="66" t="s">
        <v>61</v>
      </c>
      <c r="I14" s="71"/>
      <c r="J14" s="116">
        <f>IF(J13&lt;J11,J11-J13,0)</f>
        <v>800</v>
      </c>
      <c r="K14" s="125"/>
    </row>
    <row r="15" spans="1:11" s="8" customFormat="1" ht="12" x14ac:dyDescent="0.15">
      <c r="A15" s="66" t="s">
        <v>53</v>
      </c>
      <c r="B15" s="67"/>
      <c r="C15" s="1"/>
      <c r="D15" s="2"/>
      <c r="E15" s="14" t="s">
        <v>42</v>
      </c>
      <c r="F15" s="37">
        <v>15</v>
      </c>
      <c r="G15" s="28"/>
      <c r="H15" s="66" t="s">
        <v>62</v>
      </c>
      <c r="I15" s="67"/>
      <c r="J15" s="116">
        <f>IF((J14*0.8)&lt;C18,(J14*0.8),C18)</f>
        <v>373</v>
      </c>
      <c r="K15" s="125"/>
    </row>
    <row r="16" spans="1:11" s="8" customFormat="1" ht="12" x14ac:dyDescent="0.15">
      <c r="A16" s="66" t="s">
        <v>71</v>
      </c>
      <c r="B16" s="67"/>
      <c r="C16" s="33">
        <f>IF(C15="", C14+(105*7), (C15-1)+(105*7))</f>
        <v>37627</v>
      </c>
      <c r="D16" s="2"/>
      <c r="E16" s="15" t="s">
        <v>43</v>
      </c>
      <c r="F16" s="35">
        <f>F14+1</f>
        <v>37628</v>
      </c>
      <c r="G16" s="27"/>
      <c r="H16" s="66" t="s">
        <v>63</v>
      </c>
      <c r="I16" s="67"/>
      <c r="J16" s="126">
        <v>0</v>
      </c>
      <c r="K16" s="127"/>
    </row>
    <row r="17" spans="1:11" s="8" customFormat="1" ht="12" x14ac:dyDescent="0.15">
      <c r="A17" s="66" t="s">
        <v>54</v>
      </c>
      <c r="B17" s="67"/>
      <c r="C17" s="33">
        <f>IF(D12="yes",C16+(296*7),C14+(401*7))</f>
        <v>39699</v>
      </c>
      <c r="D17" s="2"/>
      <c r="E17" s="15" t="s">
        <v>44</v>
      </c>
      <c r="F17" s="35">
        <f>(F16-1)+((F15*3)*7)</f>
        <v>37942</v>
      </c>
      <c r="G17" s="27"/>
      <c r="H17" s="66" t="s">
        <v>64</v>
      </c>
      <c r="I17" s="67"/>
      <c r="J17" s="116">
        <f>(J15*(1-J16))*4.34821</f>
        <v>1621.8823299999999</v>
      </c>
      <c r="K17" s="117"/>
    </row>
    <row r="18" spans="1:11" s="8" customFormat="1" ht="13" thickBot="1" x14ac:dyDescent="0.2">
      <c r="A18" s="72" t="s">
        <v>55</v>
      </c>
      <c r="B18" s="73"/>
      <c r="C18" s="16">
        <f>LOOKUP(C14,'Comp Rates'!A:B,'Comp Rates'!G:G)</f>
        <v>373</v>
      </c>
      <c r="D18" s="2"/>
      <c r="E18" s="17" t="s">
        <v>56</v>
      </c>
      <c r="F18" s="18">
        <f>((F17+1)-F16)/7</f>
        <v>45</v>
      </c>
      <c r="G18" s="28"/>
      <c r="H18" s="72" t="s">
        <v>65</v>
      </c>
      <c r="I18" s="73"/>
      <c r="J18" s="128">
        <f>J17*3</f>
        <v>4865.6469899999993</v>
      </c>
      <c r="K18" s="129"/>
    </row>
    <row r="19" spans="1:11" s="22" customFormat="1" ht="6" customHeight="1" thickBot="1" x14ac:dyDescent="0.2">
      <c r="A19" s="19"/>
      <c r="B19" s="19"/>
      <c r="C19" s="19"/>
      <c r="D19" s="20"/>
      <c r="E19" s="6"/>
      <c r="F19" s="6"/>
      <c r="G19" s="21"/>
      <c r="H19" s="6"/>
    </row>
    <row r="20" spans="1:11" s="22" customFormat="1" ht="12" customHeight="1" x14ac:dyDescent="0.15">
      <c r="A20" s="102" t="s">
        <v>35</v>
      </c>
      <c r="B20" s="96" t="s">
        <v>4</v>
      </c>
      <c r="C20" s="97"/>
      <c r="D20" s="100"/>
      <c r="E20" s="94" t="s">
        <v>46</v>
      </c>
      <c r="F20" s="96" t="s">
        <v>5</v>
      </c>
      <c r="G20" s="97"/>
      <c r="H20" s="97"/>
      <c r="I20" s="91" t="s">
        <v>40</v>
      </c>
      <c r="J20" s="92"/>
      <c r="K20" s="93"/>
    </row>
    <row r="21" spans="1:11" s="3" customFormat="1" ht="14" thickBot="1" x14ac:dyDescent="0.2">
      <c r="A21" s="103"/>
      <c r="B21" s="98"/>
      <c r="C21" s="99"/>
      <c r="D21" s="101"/>
      <c r="E21" s="95"/>
      <c r="F21" s="98"/>
      <c r="G21" s="99"/>
      <c r="H21" s="99"/>
      <c r="I21" s="30" t="s">
        <v>6</v>
      </c>
      <c r="J21" s="31" t="s">
        <v>8</v>
      </c>
      <c r="K21" s="32" t="s">
        <v>9</v>
      </c>
    </row>
    <row r="22" spans="1:11" x14ac:dyDescent="0.15">
      <c r="A22" s="29" t="s">
        <v>6</v>
      </c>
      <c r="B22" s="48">
        <f t="shared" ref="B22:B49" si="0">(D22+1)-(13*7)</f>
        <v>37839</v>
      </c>
      <c r="C22" s="49" t="s">
        <v>7</v>
      </c>
      <c r="D22" s="50">
        <f t="shared" ref="D22:D49" si="1">F22-14</f>
        <v>37929</v>
      </c>
      <c r="E22" s="56">
        <f t="shared" ref="E22:E49" si="2">F22-7</f>
        <v>37936</v>
      </c>
      <c r="F22" s="48">
        <f>F17+1</f>
        <v>37943</v>
      </c>
      <c r="G22" s="49" t="s">
        <v>7</v>
      </c>
      <c r="H22" s="57">
        <f t="shared" ref="H22:H49" si="3">(F22-1)+(13*7)</f>
        <v>38033</v>
      </c>
      <c r="I22" s="48">
        <f t="shared" ref="I22:I49" si="4">F22+7</f>
        <v>37950</v>
      </c>
      <c r="J22" s="49">
        <f t="shared" ref="J22:J49" si="5">F22+37</f>
        <v>37980</v>
      </c>
      <c r="K22" s="50">
        <f t="shared" ref="K22:K49" si="6">F22+67</f>
        <v>38010</v>
      </c>
    </row>
    <row r="23" spans="1:11" x14ac:dyDescent="0.15">
      <c r="A23" s="23" t="s">
        <v>8</v>
      </c>
      <c r="B23" s="51">
        <f t="shared" si="0"/>
        <v>37930</v>
      </c>
      <c r="C23" s="52" t="s">
        <v>7</v>
      </c>
      <c r="D23" s="35">
        <f t="shared" si="1"/>
        <v>38020</v>
      </c>
      <c r="E23" s="58">
        <f t="shared" si="2"/>
        <v>38027</v>
      </c>
      <c r="F23" s="51">
        <f t="shared" ref="F23:F49" si="7">H22+1</f>
        <v>38034</v>
      </c>
      <c r="G23" s="52" t="s">
        <v>7</v>
      </c>
      <c r="H23" s="59">
        <f t="shared" si="3"/>
        <v>38124</v>
      </c>
      <c r="I23" s="51">
        <f t="shared" si="4"/>
        <v>38041</v>
      </c>
      <c r="J23" s="52">
        <f t="shared" si="5"/>
        <v>38071</v>
      </c>
      <c r="K23" s="35">
        <f t="shared" si="6"/>
        <v>38101</v>
      </c>
    </row>
    <row r="24" spans="1:11" x14ac:dyDescent="0.15">
      <c r="A24" s="23" t="s">
        <v>9</v>
      </c>
      <c r="B24" s="51">
        <f t="shared" si="0"/>
        <v>38021</v>
      </c>
      <c r="C24" s="52" t="s">
        <v>7</v>
      </c>
      <c r="D24" s="35">
        <f t="shared" si="1"/>
        <v>38111</v>
      </c>
      <c r="E24" s="58">
        <f t="shared" si="2"/>
        <v>38118</v>
      </c>
      <c r="F24" s="51">
        <f t="shared" si="7"/>
        <v>38125</v>
      </c>
      <c r="G24" s="52" t="s">
        <v>7</v>
      </c>
      <c r="H24" s="59">
        <f t="shared" si="3"/>
        <v>38215</v>
      </c>
      <c r="I24" s="51">
        <f t="shared" si="4"/>
        <v>38132</v>
      </c>
      <c r="J24" s="52">
        <f t="shared" si="5"/>
        <v>38162</v>
      </c>
      <c r="K24" s="35">
        <f t="shared" si="6"/>
        <v>38192</v>
      </c>
    </row>
    <row r="25" spans="1:11" x14ac:dyDescent="0.15">
      <c r="A25" s="23" t="s">
        <v>10</v>
      </c>
      <c r="B25" s="51">
        <f t="shared" si="0"/>
        <v>38112</v>
      </c>
      <c r="C25" s="52" t="s">
        <v>7</v>
      </c>
      <c r="D25" s="35">
        <f t="shared" si="1"/>
        <v>38202</v>
      </c>
      <c r="E25" s="58">
        <f t="shared" si="2"/>
        <v>38209</v>
      </c>
      <c r="F25" s="51">
        <f t="shared" si="7"/>
        <v>38216</v>
      </c>
      <c r="G25" s="52" t="s">
        <v>7</v>
      </c>
      <c r="H25" s="59">
        <f t="shared" si="3"/>
        <v>38306</v>
      </c>
      <c r="I25" s="51">
        <f t="shared" si="4"/>
        <v>38223</v>
      </c>
      <c r="J25" s="52">
        <f t="shared" si="5"/>
        <v>38253</v>
      </c>
      <c r="K25" s="35">
        <f t="shared" si="6"/>
        <v>38283</v>
      </c>
    </row>
    <row r="26" spans="1:11" x14ac:dyDescent="0.15">
      <c r="A26" s="23" t="s">
        <v>11</v>
      </c>
      <c r="B26" s="51">
        <f t="shared" si="0"/>
        <v>38203</v>
      </c>
      <c r="C26" s="52" t="s">
        <v>7</v>
      </c>
      <c r="D26" s="35">
        <f t="shared" si="1"/>
        <v>38293</v>
      </c>
      <c r="E26" s="58">
        <f t="shared" si="2"/>
        <v>38300</v>
      </c>
      <c r="F26" s="51">
        <f t="shared" si="7"/>
        <v>38307</v>
      </c>
      <c r="G26" s="52" t="s">
        <v>7</v>
      </c>
      <c r="H26" s="59">
        <f t="shared" si="3"/>
        <v>38397</v>
      </c>
      <c r="I26" s="51">
        <f t="shared" si="4"/>
        <v>38314</v>
      </c>
      <c r="J26" s="52">
        <f t="shared" si="5"/>
        <v>38344</v>
      </c>
      <c r="K26" s="35">
        <f t="shared" si="6"/>
        <v>38374</v>
      </c>
    </row>
    <row r="27" spans="1:11" x14ac:dyDescent="0.15">
      <c r="A27" s="23" t="s">
        <v>12</v>
      </c>
      <c r="B27" s="51">
        <f t="shared" si="0"/>
        <v>38294</v>
      </c>
      <c r="C27" s="52" t="s">
        <v>7</v>
      </c>
      <c r="D27" s="35">
        <f t="shared" si="1"/>
        <v>38384</v>
      </c>
      <c r="E27" s="58">
        <f t="shared" si="2"/>
        <v>38391</v>
      </c>
      <c r="F27" s="51">
        <f t="shared" si="7"/>
        <v>38398</v>
      </c>
      <c r="G27" s="52" t="s">
        <v>7</v>
      </c>
      <c r="H27" s="59">
        <f t="shared" si="3"/>
        <v>38488</v>
      </c>
      <c r="I27" s="51">
        <f t="shared" si="4"/>
        <v>38405</v>
      </c>
      <c r="J27" s="52">
        <f t="shared" si="5"/>
        <v>38435</v>
      </c>
      <c r="K27" s="35">
        <f t="shared" si="6"/>
        <v>38465</v>
      </c>
    </row>
    <row r="28" spans="1:11" x14ac:dyDescent="0.15">
      <c r="A28" s="23" t="s">
        <v>13</v>
      </c>
      <c r="B28" s="51">
        <f t="shared" si="0"/>
        <v>38385</v>
      </c>
      <c r="C28" s="52" t="s">
        <v>7</v>
      </c>
      <c r="D28" s="35">
        <f t="shared" si="1"/>
        <v>38475</v>
      </c>
      <c r="E28" s="58">
        <f t="shared" si="2"/>
        <v>38482</v>
      </c>
      <c r="F28" s="51">
        <f t="shared" si="7"/>
        <v>38489</v>
      </c>
      <c r="G28" s="52" t="s">
        <v>7</v>
      </c>
      <c r="H28" s="59">
        <f t="shared" si="3"/>
        <v>38579</v>
      </c>
      <c r="I28" s="51">
        <f t="shared" si="4"/>
        <v>38496</v>
      </c>
      <c r="J28" s="52">
        <f t="shared" si="5"/>
        <v>38526</v>
      </c>
      <c r="K28" s="35">
        <f t="shared" si="6"/>
        <v>38556</v>
      </c>
    </row>
    <row r="29" spans="1:11" x14ac:dyDescent="0.15">
      <c r="A29" s="23" t="s">
        <v>14</v>
      </c>
      <c r="B29" s="51">
        <f t="shared" si="0"/>
        <v>38476</v>
      </c>
      <c r="C29" s="52" t="s">
        <v>7</v>
      </c>
      <c r="D29" s="35">
        <f t="shared" si="1"/>
        <v>38566</v>
      </c>
      <c r="E29" s="58">
        <f t="shared" si="2"/>
        <v>38573</v>
      </c>
      <c r="F29" s="51">
        <f t="shared" si="7"/>
        <v>38580</v>
      </c>
      <c r="G29" s="52" t="s">
        <v>7</v>
      </c>
      <c r="H29" s="59">
        <f t="shared" si="3"/>
        <v>38670</v>
      </c>
      <c r="I29" s="51">
        <f t="shared" si="4"/>
        <v>38587</v>
      </c>
      <c r="J29" s="52">
        <f t="shared" si="5"/>
        <v>38617</v>
      </c>
      <c r="K29" s="35">
        <f t="shared" si="6"/>
        <v>38647</v>
      </c>
    </row>
    <row r="30" spans="1:11" x14ac:dyDescent="0.15">
      <c r="A30" s="23" t="s">
        <v>15</v>
      </c>
      <c r="B30" s="51">
        <f t="shared" si="0"/>
        <v>38567</v>
      </c>
      <c r="C30" s="52" t="s">
        <v>7</v>
      </c>
      <c r="D30" s="35">
        <f t="shared" si="1"/>
        <v>38657</v>
      </c>
      <c r="E30" s="58">
        <f t="shared" si="2"/>
        <v>38664</v>
      </c>
      <c r="F30" s="51">
        <f t="shared" si="7"/>
        <v>38671</v>
      </c>
      <c r="G30" s="52" t="s">
        <v>7</v>
      </c>
      <c r="H30" s="59">
        <f t="shared" si="3"/>
        <v>38761</v>
      </c>
      <c r="I30" s="51">
        <f t="shared" si="4"/>
        <v>38678</v>
      </c>
      <c r="J30" s="52">
        <f t="shared" si="5"/>
        <v>38708</v>
      </c>
      <c r="K30" s="35">
        <f t="shared" si="6"/>
        <v>38738</v>
      </c>
    </row>
    <row r="31" spans="1:11" x14ac:dyDescent="0.15">
      <c r="A31" s="23" t="s">
        <v>16</v>
      </c>
      <c r="B31" s="51">
        <f t="shared" si="0"/>
        <v>38658</v>
      </c>
      <c r="C31" s="52" t="s">
        <v>7</v>
      </c>
      <c r="D31" s="35">
        <f t="shared" si="1"/>
        <v>38748</v>
      </c>
      <c r="E31" s="58">
        <f t="shared" si="2"/>
        <v>38755</v>
      </c>
      <c r="F31" s="51">
        <f t="shared" si="7"/>
        <v>38762</v>
      </c>
      <c r="G31" s="52" t="s">
        <v>7</v>
      </c>
      <c r="H31" s="59">
        <f t="shared" si="3"/>
        <v>38852</v>
      </c>
      <c r="I31" s="51">
        <f t="shared" si="4"/>
        <v>38769</v>
      </c>
      <c r="J31" s="52">
        <f t="shared" si="5"/>
        <v>38799</v>
      </c>
      <c r="K31" s="35">
        <f t="shared" si="6"/>
        <v>38829</v>
      </c>
    </row>
    <row r="32" spans="1:11" x14ac:dyDescent="0.15">
      <c r="A32" s="23" t="s">
        <v>17</v>
      </c>
      <c r="B32" s="51">
        <f t="shared" si="0"/>
        <v>38749</v>
      </c>
      <c r="C32" s="52" t="s">
        <v>7</v>
      </c>
      <c r="D32" s="35">
        <f t="shared" si="1"/>
        <v>38839</v>
      </c>
      <c r="E32" s="58">
        <f t="shared" si="2"/>
        <v>38846</v>
      </c>
      <c r="F32" s="51">
        <f t="shared" si="7"/>
        <v>38853</v>
      </c>
      <c r="G32" s="52" t="s">
        <v>7</v>
      </c>
      <c r="H32" s="59">
        <f t="shared" si="3"/>
        <v>38943</v>
      </c>
      <c r="I32" s="51">
        <f t="shared" si="4"/>
        <v>38860</v>
      </c>
      <c r="J32" s="52">
        <f t="shared" si="5"/>
        <v>38890</v>
      </c>
      <c r="K32" s="35">
        <f t="shared" si="6"/>
        <v>38920</v>
      </c>
    </row>
    <row r="33" spans="1:11" x14ac:dyDescent="0.15">
      <c r="A33" s="23" t="s">
        <v>18</v>
      </c>
      <c r="B33" s="51">
        <f t="shared" si="0"/>
        <v>38840</v>
      </c>
      <c r="C33" s="52" t="s">
        <v>7</v>
      </c>
      <c r="D33" s="35">
        <f t="shared" si="1"/>
        <v>38930</v>
      </c>
      <c r="E33" s="58">
        <f t="shared" si="2"/>
        <v>38937</v>
      </c>
      <c r="F33" s="51">
        <f t="shared" si="7"/>
        <v>38944</v>
      </c>
      <c r="G33" s="52" t="s">
        <v>7</v>
      </c>
      <c r="H33" s="59">
        <f t="shared" si="3"/>
        <v>39034</v>
      </c>
      <c r="I33" s="51">
        <f t="shared" si="4"/>
        <v>38951</v>
      </c>
      <c r="J33" s="52">
        <f t="shared" si="5"/>
        <v>38981</v>
      </c>
      <c r="K33" s="35">
        <f t="shared" si="6"/>
        <v>39011</v>
      </c>
    </row>
    <row r="34" spans="1:11" x14ac:dyDescent="0.15">
      <c r="A34" s="23" t="s">
        <v>19</v>
      </c>
      <c r="B34" s="51">
        <f t="shared" si="0"/>
        <v>38931</v>
      </c>
      <c r="C34" s="52" t="s">
        <v>7</v>
      </c>
      <c r="D34" s="35">
        <f t="shared" si="1"/>
        <v>39021</v>
      </c>
      <c r="E34" s="58">
        <f t="shared" si="2"/>
        <v>39028</v>
      </c>
      <c r="F34" s="51">
        <f t="shared" si="7"/>
        <v>39035</v>
      </c>
      <c r="G34" s="52" t="s">
        <v>7</v>
      </c>
      <c r="H34" s="59">
        <f t="shared" si="3"/>
        <v>39125</v>
      </c>
      <c r="I34" s="51">
        <f t="shared" si="4"/>
        <v>39042</v>
      </c>
      <c r="J34" s="52">
        <f t="shared" si="5"/>
        <v>39072</v>
      </c>
      <c r="K34" s="35">
        <f t="shared" si="6"/>
        <v>39102</v>
      </c>
    </row>
    <row r="35" spans="1:11" x14ac:dyDescent="0.15">
      <c r="A35" s="23" t="s">
        <v>20</v>
      </c>
      <c r="B35" s="51">
        <f t="shared" si="0"/>
        <v>39022</v>
      </c>
      <c r="C35" s="52" t="s">
        <v>7</v>
      </c>
      <c r="D35" s="35">
        <f t="shared" si="1"/>
        <v>39112</v>
      </c>
      <c r="E35" s="58">
        <f t="shared" si="2"/>
        <v>39119</v>
      </c>
      <c r="F35" s="51">
        <f t="shared" si="7"/>
        <v>39126</v>
      </c>
      <c r="G35" s="52" t="s">
        <v>7</v>
      </c>
      <c r="H35" s="59">
        <f t="shared" si="3"/>
        <v>39216</v>
      </c>
      <c r="I35" s="51">
        <f t="shared" si="4"/>
        <v>39133</v>
      </c>
      <c r="J35" s="52">
        <f t="shared" si="5"/>
        <v>39163</v>
      </c>
      <c r="K35" s="35">
        <f t="shared" si="6"/>
        <v>39193</v>
      </c>
    </row>
    <row r="36" spans="1:11" x14ac:dyDescent="0.15">
      <c r="A36" s="23" t="s">
        <v>21</v>
      </c>
      <c r="B36" s="51">
        <f t="shared" si="0"/>
        <v>39113</v>
      </c>
      <c r="C36" s="52" t="s">
        <v>7</v>
      </c>
      <c r="D36" s="35">
        <f t="shared" si="1"/>
        <v>39203</v>
      </c>
      <c r="E36" s="58">
        <f t="shared" si="2"/>
        <v>39210</v>
      </c>
      <c r="F36" s="51">
        <f t="shared" si="7"/>
        <v>39217</v>
      </c>
      <c r="G36" s="52" t="s">
        <v>7</v>
      </c>
      <c r="H36" s="59">
        <f t="shared" si="3"/>
        <v>39307</v>
      </c>
      <c r="I36" s="51">
        <f t="shared" si="4"/>
        <v>39224</v>
      </c>
      <c r="J36" s="52">
        <f t="shared" si="5"/>
        <v>39254</v>
      </c>
      <c r="K36" s="35">
        <f t="shared" si="6"/>
        <v>39284</v>
      </c>
    </row>
    <row r="37" spans="1:11" x14ac:dyDescent="0.15">
      <c r="A37" s="23" t="s">
        <v>22</v>
      </c>
      <c r="B37" s="51">
        <f t="shared" si="0"/>
        <v>39204</v>
      </c>
      <c r="C37" s="52" t="s">
        <v>7</v>
      </c>
      <c r="D37" s="35">
        <f t="shared" si="1"/>
        <v>39294</v>
      </c>
      <c r="E37" s="58">
        <f t="shared" si="2"/>
        <v>39301</v>
      </c>
      <c r="F37" s="51">
        <f t="shared" si="7"/>
        <v>39308</v>
      </c>
      <c r="G37" s="52" t="s">
        <v>7</v>
      </c>
      <c r="H37" s="59">
        <f t="shared" si="3"/>
        <v>39398</v>
      </c>
      <c r="I37" s="51">
        <f t="shared" si="4"/>
        <v>39315</v>
      </c>
      <c r="J37" s="52">
        <f t="shared" si="5"/>
        <v>39345</v>
      </c>
      <c r="K37" s="35">
        <f t="shared" si="6"/>
        <v>39375</v>
      </c>
    </row>
    <row r="38" spans="1:11" x14ac:dyDescent="0.15">
      <c r="A38" s="23" t="s">
        <v>23</v>
      </c>
      <c r="B38" s="51">
        <f t="shared" si="0"/>
        <v>39295</v>
      </c>
      <c r="C38" s="52" t="s">
        <v>7</v>
      </c>
      <c r="D38" s="35">
        <f t="shared" si="1"/>
        <v>39385</v>
      </c>
      <c r="E38" s="58">
        <f t="shared" si="2"/>
        <v>39392</v>
      </c>
      <c r="F38" s="51">
        <f t="shared" si="7"/>
        <v>39399</v>
      </c>
      <c r="G38" s="52" t="s">
        <v>7</v>
      </c>
      <c r="H38" s="59">
        <f t="shared" si="3"/>
        <v>39489</v>
      </c>
      <c r="I38" s="51">
        <f t="shared" si="4"/>
        <v>39406</v>
      </c>
      <c r="J38" s="52">
        <f t="shared" si="5"/>
        <v>39436</v>
      </c>
      <c r="K38" s="35">
        <f t="shared" si="6"/>
        <v>39466</v>
      </c>
    </row>
    <row r="39" spans="1:11" x14ac:dyDescent="0.15">
      <c r="A39" s="23" t="s">
        <v>24</v>
      </c>
      <c r="B39" s="51">
        <f t="shared" si="0"/>
        <v>39386</v>
      </c>
      <c r="C39" s="52" t="s">
        <v>7</v>
      </c>
      <c r="D39" s="35">
        <f t="shared" si="1"/>
        <v>39476</v>
      </c>
      <c r="E39" s="58">
        <f t="shared" si="2"/>
        <v>39483</v>
      </c>
      <c r="F39" s="51">
        <f t="shared" si="7"/>
        <v>39490</v>
      </c>
      <c r="G39" s="52" t="s">
        <v>7</v>
      </c>
      <c r="H39" s="59">
        <f t="shared" si="3"/>
        <v>39580</v>
      </c>
      <c r="I39" s="51">
        <f t="shared" si="4"/>
        <v>39497</v>
      </c>
      <c r="J39" s="52">
        <f t="shared" si="5"/>
        <v>39527</v>
      </c>
      <c r="K39" s="35">
        <f t="shared" si="6"/>
        <v>39557</v>
      </c>
    </row>
    <row r="40" spans="1:11" x14ac:dyDescent="0.15">
      <c r="A40" s="23" t="s">
        <v>25</v>
      </c>
      <c r="B40" s="51">
        <f t="shared" si="0"/>
        <v>39477</v>
      </c>
      <c r="C40" s="52" t="s">
        <v>7</v>
      </c>
      <c r="D40" s="35">
        <f t="shared" si="1"/>
        <v>39567</v>
      </c>
      <c r="E40" s="58">
        <f t="shared" si="2"/>
        <v>39574</v>
      </c>
      <c r="F40" s="51">
        <f t="shared" si="7"/>
        <v>39581</v>
      </c>
      <c r="G40" s="52" t="s">
        <v>7</v>
      </c>
      <c r="H40" s="59">
        <f t="shared" si="3"/>
        <v>39671</v>
      </c>
      <c r="I40" s="51">
        <f t="shared" si="4"/>
        <v>39588</v>
      </c>
      <c r="J40" s="52">
        <f t="shared" si="5"/>
        <v>39618</v>
      </c>
      <c r="K40" s="35">
        <f t="shared" si="6"/>
        <v>39648</v>
      </c>
    </row>
    <row r="41" spans="1:11" x14ac:dyDescent="0.15">
      <c r="A41" s="23" t="s">
        <v>26</v>
      </c>
      <c r="B41" s="51">
        <f t="shared" si="0"/>
        <v>39568</v>
      </c>
      <c r="C41" s="52" t="s">
        <v>7</v>
      </c>
      <c r="D41" s="35">
        <f t="shared" si="1"/>
        <v>39658</v>
      </c>
      <c r="E41" s="58">
        <f t="shared" si="2"/>
        <v>39665</v>
      </c>
      <c r="F41" s="51">
        <f t="shared" si="7"/>
        <v>39672</v>
      </c>
      <c r="G41" s="52" t="s">
        <v>7</v>
      </c>
      <c r="H41" s="59">
        <f t="shared" si="3"/>
        <v>39762</v>
      </c>
      <c r="I41" s="51">
        <f t="shared" si="4"/>
        <v>39679</v>
      </c>
      <c r="J41" s="52">
        <f t="shared" si="5"/>
        <v>39709</v>
      </c>
      <c r="K41" s="35">
        <f t="shared" si="6"/>
        <v>39739</v>
      </c>
    </row>
    <row r="42" spans="1:11" x14ac:dyDescent="0.15">
      <c r="A42" s="23" t="s">
        <v>27</v>
      </c>
      <c r="B42" s="51">
        <f t="shared" si="0"/>
        <v>39659</v>
      </c>
      <c r="C42" s="52" t="s">
        <v>7</v>
      </c>
      <c r="D42" s="35">
        <f t="shared" si="1"/>
        <v>39749</v>
      </c>
      <c r="E42" s="58">
        <f t="shared" si="2"/>
        <v>39756</v>
      </c>
      <c r="F42" s="51">
        <f t="shared" si="7"/>
        <v>39763</v>
      </c>
      <c r="G42" s="52" t="s">
        <v>7</v>
      </c>
      <c r="H42" s="59">
        <f t="shared" si="3"/>
        <v>39853</v>
      </c>
      <c r="I42" s="51">
        <f t="shared" si="4"/>
        <v>39770</v>
      </c>
      <c r="J42" s="52">
        <f t="shared" si="5"/>
        <v>39800</v>
      </c>
      <c r="K42" s="35">
        <f t="shared" si="6"/>
        <v>39830</v>
      </c>
    </row>
    <row r="43" spans="1:11" x14ac:dyDescent="0.15">
      <c r="A43" s="23" t="s">
        <v>28</v>
      </c>
      <c r="B43" s="51">
        <f t="shared" si="0"/>
        <v>39750</v>
      </c>
      <c r="C43" s="52" t="s">
        <v>7</v>
      </c>
      <c r="D43" s="35">
        <f t="shared" si="1"/>
        <v>39840</v>
      </c>
      <c r="E43" s="58">
        <f t="shared" si="2"/>
        <v>39847</v>
      </c>
      <c r="F43" s="51">
        <f t="shared" si="7"/>
        <v>39854</v>
      </c>
      <c r="G43" s="52" t="s">
        <v>7</v>
      </c>
      <c r="H43" s="59">
        <f t="shared" si="3"/>
        <v>39944</v>
      </c>
      <c r="I43" s="51">
        <f t="shared" si="4"/>
        <v>39861</v>
      </c>
      <c r="J43" s="52">
        <f t="shared" si="5"/>
        <v>39891</v>
      </c>
      <c r="K43" s="35">
        <f t="shared" si="6"/>
        <v>39921</v>
      </c>
    </row>
    <row r="44" spans="1:11" x14ac:dyDescent="0.15">
      <c r="A44" s="23" t="s">
        <v>29</v>
      </c>
      <c r="B44" s="51">
        <f t="shared" si="0"/>
        <v>39841</v>
      </c>
      <c r="C44" s="52" t="s">
        <v>7</v>
      </c>
      <c r="D44" s="35">
        <f t="shared" si="1"/>
        <v>39931</v>
      </c>
      <c r="E44" s="58">
        <f t="shared" si="2"/>
        <v>39938</v>
      </c>
      <c r="F44" s="51">
        <f t="shared" si="7"/>
        <v>39945</v>
      </c>
      <c r="G44" s="52" t="s">
        <v>7</v>
      </c>
      <c r="H44" s="59">
        <f t="shared" si="3"/>
        <v>40035</v>
      </c>
      <c r="I44" s="51">
        <f t="shared" si="4"/>
        <v>39952</v>
      </c>
      <c r="J44" s="52">
        <f t="shared" si="5"/>
        <v>39982</v>
      </c>
      <c r="K44" s="35">
        <f t="shared" si="6"/>
        <v>40012</v>
      </c>
    </row>
    <row r="45" spans="1:11" x14ac:dyDescent="0.15">
      <c r="A45" s="23" t="s">
        <v>30</v>
      </c>
      <c r="B45" s="51">
        <f t="shared" si="0"/>
        <v>39932</v>
      </c>
      <c r="C45" s="52" t="s">
        <v>7</v>
      </c>
      <c r="D45" s="35">
        <f t="shared" si="1"/>
        <v>40022</v>
      </c>
      <c r="E45" s="58">
        <f t="shared" si="2"/>
        <v>40029</v>
      </c>
      <c r="F45" s="51">
        <f t="shared" si="7"/>
        <v>40036</v>
      </c>
      <c r="G45" s="52" t="s">
        <v>7</v>
      </c>
      <c r="H45" s="59">
        <f t="shared" si="3"/>
        <v>40126</v>
      </c>
      <c r="I45" s="51">
        <f t="shared" si="4"/>
        <v>40043</v>
      </c>
      <c r="J45" s="52">
        <f t="shared" si="5"/>
        <v>40073</v>
      </c>
      <c r="K45" s="35">
        <f t="shared" si="6"/>
        <v>40103</v>
      </c>
    </row>
    <row r="46" spans="1:11" x14ac:dyDescent="0.15">
      <c r="A46" s="23" t="s">
        <v>31</v>
      </c>
      <c r="B46" s="51">
        <f t="shared" si="0"/>
        <v>40023</v>
      </c>
      <c r="C46" s="52" t="s">
        <v>7</v>
      </c>
      <c r="D46" s="35">
        <f t="shared" si="1"/>
        <v>40113</v>
      </c>
      <c r="E46" s="58">
        <f t="shared" si="2"/>
        <v>40120</v>
      </c>
      <c r="F46" s="51">
        <f t="shared" si="7"/>
        <v>40127</v>
      </c>
      <c r="G46" s="52" t="s">
        <v>7</v>
      </c>
      <c r="H46" s="59">
        <f t="shared" si="3"/>
        <v>40217</v>
      </c>
      <c r="I46" s="51">
        <f t="shared" si="4"/>
        <v>40134</v>
      </c>
      <c r="J46" s="52">
        <f t="shared" si="5"/>
        <v>40164</v>
      </c>
      <c r="K46" s="35">
        <f t="shared" si="6"/>
        <v>40194</v>
      </c>
    </row>
    <row r="47" spans="1:11" x14ac:dyDescent="0.15">
      <c r="A47" s="23" t="s">
        <v>32</v>
      </c>
      <c r="B47" s="51">
        <f t="shared" si="0"/>
        <v>40114</v>
      </c>
      <c r="C47" s="52" t="s">
        <v>7</v>
      </c>
      <c r="D47" s="35">
        <f t="shared" si="1"/>
        <v>40204</v>
      </c>
      <c r="E47" s="58">
        <f t="shared" si="2"/>
        <v>40211</v>
      </c>
      <c r="F47" s="51">
        <f t="shared" si="7"/>
        <v>40218</v>
      </c>
      <c r="G47" s="52" t="s">
        <v>7</v>
      </c>
      <c r="H47" s="59">
        <f t="shared" si="3"/>
        <v>40308</v>
      </c>
      <c r="I47" s="51">
        <f t="shared" si="4"/>
        <v>40225</v>
      </c>
      <c r="J47" s="52">
        <f t="shared" si="5"/>
        <v>40255</v>
      </c>
      <c r="K47" s="35">
        <f t="shared" si="6"/>
        <v>40285</v>
      </c>
    </row>
    <row r="48" spans="1:11" x14ac:dyDescent="0.15">
      <c r="A48" s="23" t="s">
        <v>33</v>
      </c>
      <c r="B48" s="51">
        <f t="shared" si="0"/>
        <v>40205</v>
      </c>
      <c r="C48" s="52" t="s">
        <v>7</v>
      </c>
      <c r="D48" s="35">
        <f t="shared" si="1"/>
        <v>40295</v>
      </c>
      <c r="E48" s="58">
        <f t="shared" si="2"/>
        <v>40302</v>
      </c>
      <c r="F48" s="51">
        <f t="shared" si="7"/>
        <v>40309</v>
      </c>
      <c r="G48" s="52" t="s">
        <v>7</v>
      </c>
      <c r="H48" s="59">
        <f t="shared" si="3"/>
        <v>40399</v>
      </c>
      <c r="I48" s="51">
        <f t="shared" si="4"/>
        <v>40316</v>
      </c>
      <c r="J48" s="52">
        <f t="shared" si="5"/>
        <v>40346</v>
      </c>
      <c r="K48" s="35">
        <f t="shared" si="6"/>
        <v>40376</v>
      </c>
    </row>
    <row r="49" spans="1:11" ht="12" thickBot="1" x14ac:dyDescent="0.2">
      <c r="A49" s="24" t="s">
        <v>34</v>
      </c>
      <c r="B49" s="53">
        <f t="shared" si="0"/>
        <v>40296</v>
      </c>
      <c r="C49" s="54" t="s">
        <v>7</v>
      </c>
      <c r="D49" s="55">
        <f t="shared" si="1"/>
        <v>40386</v>
      </c>
      <c r="E49" s="60">
        <f t="shared" si="2"/>
        <v>40393</v>
      </c>
      <c r="F49" s="53">
        <f t="shared" si="7"/>
        <v>40400</v>
      </c>
      <c r="G49" s="54" t="s">
        <v>7</v>
      </c>
      <c r="H49" s="61">
        <f t="shared" si="3"/>
        <v>40490</v>
      </c>
      <c r="I49" s="53">
        <f t="shared" si="4"/>
        <v>40407</v>
      </c>
      <c r="J49" s="54">
        <f t="shared" si="5"/>
        <v>40437</v>
      </c>
      <c r="K49" s="55">
        <f t="shared" si="6"/>
        <v>40467</v>
      </c>
    </row>
  </sheetData>
  <sheetProtection algorithmName="SHA-512" hashValue="Z+FD58fERY6x4CKbdQ7BDQj6wy6OqpqBrCb+MZsRnTNNb4N9aqMr2pGfAxKgNZ9WGnIHdXUreJFp3oL/C1eaHA==" saltValue="eeB8il+rWgBbPfQ23cJ/rg==" spinCount="100000" sheet="1"/>
  <mergeCells count="43">
    <mergeCell ref="A7:K7"/>
    <mergeCell ref="A14:B14"/>
    <mergeCell ref="A15:B15"/>
    <mergeCell ref="D9:F9"/>
    <mergeCell ref="D10:F10"/>
    <mergeCell ref="D11:F11"/>
    <mergeCell ref="D12:F12"/>
    <mergeCell ref="A10:C10"/>
    <mergeCell ref="A11:C11"/>
    <mergeCell ref="A12:C12"/>
    <mergeCell ref="A9:C9"/>
    <mergeCell ref="A1:K1"/>
    <mergeCell ref="A2:K2"/>
    <mergeCell ref="A4:K4"/>
    <mergeCell ref="A5:K5"/>
    <mergeCell ref="A6:K6"/>
    <mergeCell ref="H9:K9"/>
    <mergeCell ref="J10:K10"/>
    <mergeCell ref="J12:K12"/>
    <mergeCell ref="J13:K13"/>
    <mergeCell ref="H10:I10"/>
    <mergeCell ref="H12:I12"/>
    <mergeCell ref="H13:I13"/>
    <mergeCell ref="I20:K20"/>
    <mergeCell ref="E20:E21"/>
    <mergeCell ref="F20:H21"/>
    <mergeCell ref="B20:D21"/>
    <mergeCell ref="A20:A21"/>
    <mergeCell ref="A18:B18"/>
    <mergeCell ref="J11:K11"/>
    <mergeCell ref="H14:I14"/>
    <mergeCell ref="J14:K14"/>
    <mergeCell ref="H15:I15"/>
    <mergeCell ref="J15:K15"/>
    <mergeCell ref="H16:I16"/>
    <mergeCell ref="H11:I11"/>
    <mergeCell ref="J16:K16"/>
    <mergeCell ref="A16:B16"/>
    <mergeCell ref="A17:B17"/>
    <mergeCell ref="J18:K18"/>
    <mergeCell ref="H17:I17"/>
    <mergeCell ref="H18:I18"/>
    <mergeCell ref="J17:K17"/>
  </mergeCells>
  <phoneticPr fontId="2" type="noConversion"/>
  <printOptions horizontalCentered="1"/>
  <pageMargins left="0.5" right="0.5" top="2" bottom="1" header="0.5" footer="1"/>
  <pageSetup scale="98" orientation="portrait" horizontalDpi="300" verticalDpi="300"/>
  <headerFooter alignWithMargins="0">
    <oddHeader>&amp;C&amp;"Times New Roman,Regular"Law Offices Of
&amp;"Times New Roman,Bold"&amp;14Downs &amp; Stanford, P.C.&amp;16
&amp;"Times New Roman,Regular"&amp;10 2001 Bryan Street,
Suite 4000
Dallas, TX 75201
214-748-7900
FAX 214-748-4530</oddHeader>
    <oddFooter>&amp;L&amp;6© Kyle Morris, 2014&amp;C&amp;6SIBs Worksheet Version 2014.1&amp;R&amp;6® All Rights Reserved, 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Q34"/>
  <sheetViews>
    <sheetView zoomScaleNormal="100" workbookViewId="0">
      <selection activeCell="G8" sqref="G8"/>
    </sheetView>
  </sheetViews>
  <sheetFormatPr baseColWidth="10" defaultColWidth="9.33203125" defaultRowHeight="11" x14ac:dyDescent="0.15"/>
  <cols>
    <col min="1" max="1" width="6.1640625" style="41" bestFit="1" customWidth="1"/>
    <col min="2" max="2" width="6.1640625" style="40" bestFit="1" customWidth="1"/>
    <col min="3" max="3" width="10" style="40" bestFit="1" customWidth="1"/>
    <col min="4" max="4" width="9.5" style="40" bestFit="1" customWidth="1"/>
    <col min="5" max="7" width="10" style="40" bestFit="1" customWidth="1"/>
    <col min="8" max="16384" width="9.33203125" style="40"/>
  </cols>
  <sheetData>
    <row r="1" spans="1:17" s="38" customFormat="1" ht="24" x14ac:dyDescent="0.15">
      <c r="A1" s="42" t="s">
        <v>48</v>
      </c>
      <c r="B1" s="43" t="s">
        <v>49</v>
      </c>
      <c r="C1" s="43" t="s">
        <v>67</v>
      </c>
      <c r="D1" s="43" t="s">
        <v>50</v>
      </c>
      <c r="E1" s="43" t="s">
        <v>68</v>
      </c>
      <c r="F1" s="43" t="s">
        <v>51</v>
      </c>
      <c r="G1" s="43" t="s">
        <v>69</v>
      </c>
      <c r="H1" s="44" t="s">
        <v>52</v>
      </c>
      <c r="I1" s="44" t="s">
        <v>70</v>
      </c>
    </row>
    <row r="2" spans="1:17" x14ac:dyDescent="0.15">
      <c r="A2" s="47">
        <v>33239</v>
      </c>
      <c r="B2" s="47">
        <v>33481</v>
      </c>
      <c r="C2" s="45">
        <v>428.25</v>
      </c>
      <c r="D2" s="45">
        <f>ROUND($C2,0)</f>
        <v>428</v>
      </c>
      <c r="E2" s="45">
        <f t="shared" ref="E2:E13" si="0">ROUND($C2*0.15,0)</f>
        <v>64</v>
      </c>
      <c r="F2" s="45">
        <f>ROUND($C2*0.7,0)</f>
        <v>300</v>
      </c>
      <c r="G2" s="45">
        <f>ROUND($C2*0.7,0)</f>
        <v>300</v>
      </c>
      <c r="H2" s="45">
        <f>ROUND($C2,0)</f>
        <v>428</v>
      </c>
      <c r="I2" s="45">
        <f>ROUND($C2,0)</f>
        <v>428</v>
      </c>
      <c r="J2" s="39"/>
      <c r="K2" s="39"/>
      <c r="L2" s="39"/>
      <c r="M2" s="39"/>
      <c r="N2" s="39"/>
      <c r="O2" s="39"/>
      <c r="P2" s="39"/>
      <c r="Q2" s="39"/>
    </row>
    <row r="3" spans="1:17" x14ac:dyDescent="0.15">
      <c r="A3" s="47">
        <v>33482</v>
      </c>
      <c r="B3" s="47">
        <v>33847</v>
      </c>
      <c r="C3" s="45">
        <v>437.65</v>
      </c>
      <c r="D3" s="45">
        <f t="shared" ref="D3:D34" si="1">ROUND($C3,0)</f>
        <v>438</v>
      </c>
      <c r="E3" s="45">
        <f t="shared" si="0"/>
        <v>66</v>
      </c>
      <c r="F3" s="45">
        <f t="shared" ref="F3:G18" si="2">ROUND($C3*0.7,0)</f>
        <v>306</v>
      </c>
      <c r="G3" s="45">
        <f t="shared" si="2"/>
        <v>306</v>
      </c>
      <c r="H3" s="45">
        <f t="shared" ref="H3:I18" si="3">ROUND($C3,0)</f>
        <v>438</v>
      </c>
      <c r="I3" s="45">
        <f t="shared" si="3"/>
        <v>438</v>
      </c>
    </row>
    <row r="4" spans="1:17" x14ac:dyDescent="0.15">
      <c r="A4" s="47">
        <v>33848</v>
      </c>
      <c r="B4" s="47">
        <v>34212</v>
      </c>
      <c r="C4" s="45">
        <v>456.36</v>
      </c>
      <c r="D4" s="45">
        <f t="shared" si="1"/>
        <v>456</v>
      </c>
      <c r="E4" s="45">
        <f t="shared" si="0"/>
        <v>68</v>
      </c>
      <c r="F4" s="45">
        <f t="shared" si="2"/>
        <v>319</v>
      </c>
      <c r="G4" s="45">
        <f t="shared" si="2"/>
        <v>319</v>
      </c>
      <c r="H4" s="45">
        <f t="shared" si="3"/>
        <v>456</v>
      </c>
      <c r="I4" s="45">
        <f t="shared" si="3"/>
        <v>456</v>
      </c>
    </row>
    <row r="5" spans="1:17" x14ac:dyDescent="0.15">
      <c r="A5" s="47">
        <v>34213</v>
      </c>
      <c r="B5" s="47">
        <v>34577</v>
      </c>
      <c r="C5" s="45">
        <v>464.1</v>
      </c>
      <c r="D5" s="45">
        <f t="shared" si="1"/>
        <v>464</v>
      </c>
      <c r="E5" s="45">
        <f t="shared" si="0"/>
        <v>70</v>
      </c>
      <c r="F5" s="45">
        <f t="shared" si="2"/>
        <v>325</v>
      </c>
      <c r="G5" s="45">
        <f t="shared" si="2"/>
        <v>325</v>
      </c>
      <c r="H5" s="45">
        <f t="shared" si="3"/>
        <v>464</v>
      </c>
      <c r="I5" s="45">
        <f t="shared" si="3"/>
        <v>464</v>
      </c>
    </row>
    <row r="6" spans="1:17" x14ac:dyDescent="0.15">
      <c r="A6" s="47">
        <v>34578</v>
      </c>
      <c r="B6" s="47">
        <v>34942</v>
      </c>
      <c r="C6" s="45">
        <v>471.66</v>
      </c>
      <c r="D6" s="45">
        <f t="shared" si="1"/>
        <v>472</v>
      </c>
      <c r="E6" s="45">
        <f t="shared" si="0"/>
        <v>71</v>
      </c>
      <c r="F6" s="45">
        <f t="shared" si="2"/>
        <v>330</v>
      </c>
      <c r="G6" s="45">
        <f t="shared" si="2"/>
        <v>330</v>
      </c>
      <c r="H6" s="45">
        <f t="shared" si="3"/>
        <v>472</v>
      </c>
      <c r="I6" s="45">
        <f t="shared" si="3"/>
        <v>472</v>
      </c>
    </row>
    <row r="7" spans="1:17" x14ac:dyDescent="0.15">
      <c r="A7" s="47">
        <v>34943</v>
      </c>
      <c r="B7" s="47">
        <v>35308</v>
      </c>
      <c r="C7" s="45">
        <v>480.13</v>
      </c>
      <c r="D7" s="45">
        <f t="shared" si="1"/>
        <v>480</v>
      </c>
      <c r="E7" s="45">
        <f t="shared" si="0"/>
        <v>72</v>
      </c>
      <c r="F7" s="45">
        <f t="shared" si="2"/>
        <v>336</v>
      </c>
      <c r="G7" s="45">
        <f t="shared" si="2"/>
        <v>336</v>
      </c>
      <c r="H7" s="45">
        <f t="shared" si="3"/>
        <v>480</v>
      </c>
      <c r="I7" s="45">
        <f t="shared" si="3"/>
        <v>480</v>
      </c>
    </row>
    <row r="8" spans="1:17" x14ac:dyDescent="0.15">
      <c r="A8" s="47">
        <v>35309</v>
      </c>
      <c r="B8" s="47">
        <v>35673</v>
      </c>
      <c r="C8" s="45">
        <v>490.92</v>
      </c>
      <c r="D8" s="45">
        <f t="shared" si="1"/>
        <v>491</v>
      </c>
      <c r="E8" s="45">
        <f t="shared" si="0"/>
        <v>74</v>
      </c>
      <c r="F8" s="45">
        <f t="shared" si="2"/>
        <v>344</v>
      </c>
      <c r="G8" s="45">
        <f t="shared" si="2"/>
        <v>344</v>
      </c>
      <c r="H8" s="45">
        <f t="shared" si="3"/>
        <v>491</v>
      </c>
      <c r="I8" s="45">
        <f t="shared" si="3"/>
        <v>491</v>
      </c>
    </row>
    <row r="9" spans="1:17" x14ac:dyDescent="0.15">
      <c r="A9" s="47">
        <v>35674</v>
      </c>
      <c r="B9" s="47">
        <v>36038</v>
      </c>
      <c r="C9" s="45">
        <v>508.26</v>
      </c>
      <c r="D9" s="45">
        <f t="shared" si="1"/>
        <v>508</v>
      </c>
      <c r="E9" s="45">
        <f t="shared" si="0"/>
        <v>76</v>
      </c>
      <c r="F9" s="45">
        <f t="shared" si="2"/>
        <v>356</v>
      </c>
      <c r="G9" s="45">
        <f t="shared" si="2"/>
        <v>356</v>
      </c>
      <c r="H9" s="45">
        <f t="shared" si="3"/>
        <v>508</v>
      </c>
      <c r="I9" s="45">
        <f t="shared" si="3"/>
        <v>508</v>
      </c>
    </row>
    <row r="10" spans="1:17" x14ac:dyDescent="0.15">
      <c r="A10" s="47">
        <v>36039</v>
      </c>
      <c r="B10" s="47">
        <v>36403</v>
      </c>
      <c r="C10" s="45">
        <v>523.30999999999995</v>
      </c>
      <c r="D10" s="45">
        <f t="shared" si="1"/>
        <v>523</v>
      </c>
      <c r="E10" s="45">
        <f t="shared" si="0"/>
        <v>78</v>
      </c>
      <c r="F10" s="45">
        <f t="shared" si="2"/>
        <v>366</v>
      </c>
      <c r="G10" s="45">
        <f t="shared" si="2"/>
        <v>366</v>
      </c>
      <c r="H10" s="45">
        <f t="shared" si="3"/>
        <v>523</v>
      </c>
      <c r="I10" s="45">
        <f t="shared" si="3"/>
        <v>523</v>
      </c>
    </row>
    <row r="11" spans="1:17" x14ac:dyDescent="0.15">
      <c r="A11" s="47">
        <v>36404</v>
      </c>
      <c r="B11" s="47">
        <v>36769</v>
      </c>
      <c r="C11" s="45">
        <v>531</v>
      </c>
      <c r="D11" s="45">
        <f t="shared" si="1"/>
        <v>531</v>
      </c>
      <c r="E11" s="45">
        <f t="shared" si="0"/>
        <v>80</v>
      </c>
      <c r="F11" s="45">
        <f t="shared" si="2"/>
        <v>372</v>
      </c>
      <c r="G11" s="45">
        <f t="shared" si="2"/>
        <v>372</v>
      </c>
      <c r="H11" s="45">
        <f t="shared" si="3"/>
        <v>531</v>
      </c>
      <c r="I11" s="45">
        <f t="shared" si="3"/>
        <v>531</v>
      </c>
    </row>
    <row r="12" spans="1:17" x14ac:dyDescent="0.15">
      <c r="A12" s="47">
        <v>36770</v>
      </c>
      <c r="B12" s="47">
        <v>37134</v>
      </c>
      <c r="C12" s="45">
        <v>533</v>
      </c>
      <c r="D12" s="45">
        <f t="shared" si="1"/>
        <v>533</v>
      </c>
      <c r="E12" s="45">
        <f t="shared" si="0"/>
        <v>80</v>
      </c>
      <c r="F12" s="45">
        <f t="shared" si="2"/>
        <v>373</v>
      </c>
      <c r="G12" s="45">
        <f t="shared" si="2"/>
        <v>373</v>
      </c>
      <c r="H12" s="45">
        <f t="shared" si="3"/>
        <v>533</v>
      </c>
      <c r="I12" s="45">
        <f t="shared" si="3"/>
        <v>533</v>
      </c>
    </row>
    <row r="13" spans="1:17" x14ac:dyDescent="0.15">
      <c r="A13" s="47">
        <v>37135</v>
      </c>
      <c r="B13" s="47">
        <v>37499</v>
      </c>
      <c r="C13" s="45">
        <v>535.62</v>
      </c>
      <c r="D13" s="45">
        <f t="shared" si="1"/>
        <v>536</v>
      </c>
      <c r="E13" s="45">
        <f t="shared" si="0"/>
        <v>80</v>
      </c>
      <c r="F13" s="45">
        <f t="shared" si="2"/>
        <v>375</v>
      </c>
      <c r="G13" s="45">
        <f t="shared" si="2"/>
        <v>375</v>
      </c>
      <c r="H13" s="45">
        <f t="shared" si="3"/>
        <v>536</v>
      </c>
      <c r="I13" s="45">
        <f t="shared" si="3"/>
        <v>536</v>
      </c>
    </row>
    <row r="14" spans="1:17" x14ac:dyDescent="0.15">
      <c r="A14" s="47">
        <v>37500</v>
      </c>
      <c r="B14" s="47">
        <v>37864</v>
      </c>
      <c r="C14" s="45">
        <v>536.74</v>
      </c>
      <c r="D14" s="45">
        <f t="shared" si="1"/>
        <v>537</v>
      </c>
      <c r="E14" s="45">
        <f>ROUND($C14*0.15,0)</f>
        <v>81</v>
      </c>
      <c r="F14" s="45">
        <f t="shared" si="2"/>
        <v>376</v>
      </c>
      <c r="G14" s="45">
        <f t="shared" si="2"/>
        <v>376</v>
      </c>
      <c r="H14" s="45">
        <f t="shared" si="3"/>
        <v>537</v>
      </c>
      <c r="I14" s="45">
        <f t="shared" si="3"/>
        <v>537</v>
      </c>
    </row>
    <row r="15" spans="1:17" x14ac:dyDescent="0.15">
      <c r="A15" s="47">
        <v>37865</v>
      </c>
      <c r="B15" s="47">
        <v>38230</v>
      </c>
      <c r="C15" s="46">
        <v>537</v>
      </c>
      <c r="D15" s="45">
        <f t="shared" si="1"/>
        <v>537</v>
      </c>
      <c r="E15" s="45">
        <f t="shared" ref="E15:E34" si="4">ROUND($C15*0.15,0)</f>
        <v>81</v>
      </c>
      <c r="F15" s="45">
        <f t="shared" si="2"/>
        <v>376</v>
      </c>
      <c r="G15" s="45">
        <f t="shared" si="2"/>
        <v>376</v>
      </c>
      <c r="H15" s="45">
        <f t="shared" si="3"/>
        <v>537</v>
      </c>
      <c r="I15" s="45">
        <f t="shared" si="3"/>
        <v>537</v>
      </c>
    </row>
    <row r="16" spans="1:17" x14ac:dyDescent="0.15">
      <c r="A16" s="47">
        <v>38231</v>
      </c>
      <c r="B16" s="47">
        <v>38595</v>
      </c>
      <c r="C16" s="46">
        <v>539</v>
      </c>
      <c r="D16" s="45">
        <f t="shared" si="1"/>
        <v>539</v>
      </c>
      <c r="E16" s="45">
        <f t="shared" si="4"/>
        <v>81</v>
      </c>
      <c r="F16" s="45">
        <f t="shared" si="2"/>
        <v>377</v>
      </c>
      <c r="G16" s="45">
        <f t="shared" si="2"/>
        <v>377</v>
      </c>
      <c r="H16" s="45">
        <f t="shared" si="3"/>
        <v>539</v>
      </c>
      <c r="I16" s="45">
        <f t="shared" si="3"/>
        <v>539</v>
      </c>
    </row>
    <row r="17" spans="1:9" x14ac:dyDescent="0.15">
      <c r="A17" s="47">
        <v>38596</v>
      </c>
      <c r="B17" s="47">
        <v>38990</v>
      </c>
      <c r="C17" s="46">
        <v>540</v>
      </c>
      <c r="D17" s="45">
        <f t="shared" si="1"/>
        <v>540</v>
      </c>
      <c r="E17" s="45">
        <f t="shared" si="4"/>
        <v>81</v>
      </c>
      <c r="F17" s="45">
        <f t="shared" si="2"/>
        <v>378</v>
      </c>
      <c r="G17" s="45">
        <f t="shared" si="2"/>
        <v>378</v>
      </c>
      <c r="H17" s="45">
        <f t="shared" si="3"/>
        <v>540</v>
      </c>
      <c r="I17" s="45">
        <f t="shared" si="3"/>
        <v>540</v>
      </c>
    </row>
    <row r="18" spans="1:9" x14ac:dyDescent="0.15">
      <c r="A18" s="47">
        <v>38991</v>
      </c>
      <c r="B18" s="47">
        <v>39355</v>
      </c>
      <c r="C18" s="46">
        <v>673.8</v>
      </c>
      <c r="D18" s="45">
        <f t="shared" si="1"/>
        <v>674</v>
      </c>
      <c r="E18" s="45">
        <f t="shared" si="4"/>
        <v>101</v>
      </c>
      <c r="F18" s="45">
        <f t="shared" si="2"/>
        <v>472</v>
      </c>
      <c r="G18" s="45">
        <f t="shared" si="2"/>
        <v>472</v>
      </c>
      <c r="H18" s="45">
        <f t="shared" si="3"/>
        <v>674</v>
      </c>
      <c r="I18" s="45">
        <f t="shared" si="3"/>
        <v>674</v>
      </c>
    </row>
    <row r="19" spans="1:9" x14ac:dyDescent="0.15">
      <c r="A19" s="47">
        <v>39356</v>
      </c>
      <c r="B19" s="47">
        <v>39721</v>
      </c>
      <c r="C19" s="46">
        <v>712.11</v>
      </c>
      <c r="D19" s="45">
        <f t="shared" si="1"/>
        <v>712</v>
      </c>
      <c r="E19" s="45">
        <f t="shared" si="4"/>
        <v>107</v>
      </c>
      <c r="F19" s="45">
        <f t="shared" ref="F19:G34" si="5">ROUND($C19*0.7,0)</f>
        <v>498</v>
      </c>
      <c r="G19" s="45">
        <f t="shared" si="5"/>
        <v>498</v>
      </c>
      <c r="H19" s="45">
        <f t="shared" ref="H19:I34" si="6">ROUND($C19,0)</f>
        <v>712</v>
      </c>
      <c r="I19" s="45">
        <f t="shared" si="6"/>
        <v>712</v>
      </c>
    </row>
    <row r="20" spans="1:9" x14ac:dyDescent="0.15">
      <c r="A20" s="47">
        <v>39722</v>
      </c>
      <c r="B20" s="47">
        <v>40086</v>
      </c>
      <c r="C20" s="46">
        <v>749.63</v>
      </c>
      <c r="D20" s="45">
        <f t="shared" si="1"/>
        <v>750</v>
      </c>
      <c r="E20" s="45">
        <f t="shared" si="4"/>
        <v>112</v>
      </c>
      <c r="F20" s="45">
        <f t="shared" si="5"/>
        <v>525</v>
      </c>
      <c r="G20" s="45">
        <f t="shared" si="5"/>
        <v>525</v>
      </c>
      <c r="H20" s="45">
        <f t="shared" si="6"/>
        <v>750</v>
      </c>
      <c r="I20" s="45">
        <f t="shared" si="6"/>
        <v>750</v>
      </c>
    </row>
    <row r="21" spans="1:9" x14ac:dyDescent="0.15">
      <c r="A21" s="47">
        <v>40087</v>
      </c>
      <c r="B21" s="47">
        <v>40451</v>
      </c>
      <c r="C21" s="46">
        <v>772.64</v>
      </c>
      <c r="D21" s="45">
        <f t="shared" si="1"/>
        <v>773</v>
      </c>
      <c r="E21" s="45">
        <f t="shared" si="4"/>
        <v>116</v>
      </c>
      <c r="F21" s="45">
        <f t="shared" si="5"/>
        <v>541</v>
      </c>
      <c r="G21" s="45">
        <f t="shared" si="5"/>
        <v>541</v>
      </c>
      <c r="H21" s="45">
        <f t="shared" si="6"/>
        <v>773</v>
      </c>
      <c r="I21" s="45">
        <f t="shared" si="6"/>
        <v>773</v>
      </c>
    </row>
    <row r="22" spans="1:9" x14ac:dyDescent="0.15">
      <c r="A22" s="47">
        <v>40452</v>
      </c>
      <c r="B22" s="47">
        <v>40816</v>
      </c>
      <c r="C22" s="46">
        <v>766.34</v>
      </c>
      <c r="D22" s="45">
        <f t="shared" si="1"/>
        <v>766</v>
      </c>
      <c r="E22" s="45">
        <f t="shared" si="4"/>
        <v>115</v>
      </c>
      <c r="F22" s="45">
        <f t="shared" si="5"/>
        <v>536</v>
      </c>
      <c r="G22" s="45">
        <f t="shared" si="5"/>
        <v>536</v>
      </c>
      <c r="H22" s="45">
        <f t="shared" si="6"/>
        <v>766</v>
      </c>
      <c r="I22" s="45">
        <f t="shared" si="6"/>
        <v>766</v>
      </c>
    </row>
    <row r="23" spans="1:9" x14ac:dyDescent="0.15">
      <c r="A23" s="47">
        <v>40817</v>
      </c>
      <c r="B23" s="47">
        <v>41182</v>
      </c>
      <c r="C23" s="46">
        <v>787.47</v>
      </c>
      <c r="D23" s="45">
        <f t="shared" si="1"/>
        <v>787</v>
      </c>
      <c r="E23" s="45">
        <f t="shared" si="4"/>
        <v>118</v>
      </c>
      <c r="F23" s="45">
        <f t="shared" si="5"/>
        <v>551</v>
      </c>
      <c r="G23" s="45">
        <f t="shared" si="5"/>
        <v>551</v>
      </c>
      <c r="H23" s="45">
        <f t="shared" si="6"/>
        <v>787</v>
      </c>
      <c r="I23" s="45">
        <f t="shared" si="6"/>
        <v>787</v>
      </c>
    </row>
    <row r="24" spans="1:9" x14ac:dyDescent="0.15">
      <c r="A24" s="47">
        <v>41183</v>
      </c>
      <c r="B24" s="47">
        <v>41547</v>
      </c>
      <c r="C24" s="46">
        <v>817.94</v>
      </c>
      <c r="D24" s="45">
        <f t="shared" si="1"/>
        <v>818</v>
      </c>
      <c r="E24" s="45">
        <f t="shared" si="4"/>
        <v>123</v>
      </c>
      <c r="F24" s="45">
        <f t="shared" si="5"/>
        <v>573</v>
      </c>
      <c r="G24" s="45">
        <f t="shared" si="5"/>
        <v>573</v>
      </c>
      <c r="H24" s="45">
        <f t="shared" si="6"/>
        <v>818</v>
      </c>
      <c r="I24" s="45">
        <f t="shared" si="6"/>
        <v>818</v>
      </c>
    </row>
    <row r="25" spans="1:9" x14ac:dyDescent="0.15">
      <c r="A25" s="47">
        <v>41548</v>
      </c>
      <c r="B25" s="47">
        <v>41912</v>
      </c>
      <c r="C25" s="46">
        <v>849.49</v>
      </c>
      <c r="D25" s="45">
        <f t="shared" si="1"/>
        <v>849</v>
      </c>
      <c r="E25" s="45">
        <f t="shared" si="4"/>
        <v>127</v>
      </c>
      <c r="F25" s="45">
        <f t="shared" si="5"/>
        <v>595</v>
      </c>
      <c r="G25" s="45">
        <f t="shared" si="5"/>
        <v>595</v>
      </c>
      <c r="H25" s="45">
        <f t="shared" si="6"/>
        <v>849</v>
      </c>
      <c r="I25" s="45">
        <f t="shared" si="6"/>
        <v>849</v>
      </c>
    </row>
    <row r="26" spans="1:9" x14ac:dyDescent="0.15">
      <c r="A26" s="47">
        <v>41913</v>
      </c>
      <c r="B26" s="47">
        <v>42277</v>
      </c>
      <c r="C26" s="46">
        <v>860.52</v>
      </c>
      <c r="D26" s="45">
        <f t="shared" si="1"/>
        <v>861</v>
      </c>
      <c r="E26" s="45">
        <f t="shared" si="4"/>
        <v>129</v>
      </c>
      <c r="F26" s="45">
        <f t="shared" si="5"/>
        <v>602</v>
      </c>
      <c r="G26" s="45">
        <f t="shared" si="5"/>
        <v>602</v>
      </c>
      <c r="H26" s="45">
        <f t="shared" si="6"/>
        <v>861</v>
      </c>
      <c r="I26" s="45">
        <f t="shared" si="6"/>
        <v>861</v>
      </c>
    </row>
    <row r="27" spans="1:9" x14ac:dyDescent="0.15">
      <c r="A27" s="47">
        <v>42278</v>
      </c>
      <c r="B27" s="47">
        <v>42643</v>
      </c>
      <c r="C27" s="46"/>
      <c r="D27" s="45">
        <f t="shared" si="1"/>
        <v>0</v>
      </c>
      <c r="E27" s="45">
        <f t="shared" si="4"/>
        <v>0</v>
      </c>
      <c r="F27" s="45">
        <f t="shared" si="5"/>
        <v>0</v>
      </c>
      <c r="G27" s="45">
        <f t="shared" si="5"/>
        <v>0</v>
      </c>
      <c r="H27" s="45">
        <f t="shared" si="6"/>
        <v>0</v>
      </c>
      <c r="I27" s="45">
        <f t="shared" si="6"/>
        <v>0</v>
      </c>
    </row>
    <row r="28" spans="1:9" x14ac:dyDescent="0.15">
      <c r="A28" s="47">
        <v>42644</v>
      </c>
      <c r="B28" s="47">
        <v>43008</v>
      </c>
      <c r="C28" s="46"/>
      <c r="D28" s="45">
        <f t="shared" si="1"/>
        <v>0</v>
      </c>
      <c r="E28" s="45">
        <f t="shared" si="4"/>
        <v>0</v>
      </c>
      <c r="F28" s="45">
        <f t="shared" si="5"/>
        <v>0</v>
      </c>
      <c r="G28" s="45">
        <f t="shared" si="5"/>
        <v>0</v>
      </c>
      <c r="H28" s="45">
        <f t="shared" si="6"/>
        <v>0</v>
      </c>
      <c r="I28" s="45">
        <f t="shared" si="6"/>
        <v>0</v>
      </c>
    </row>
    <row r="29" spans="1:9" x14ac:dyDescent="0.15">
      <c r="A29" s="47">
        <v>43009</v>
      </c>
      <c r="B29" s="47">
        <v>43373</v>
      </c>
      <c r="C29" s="46"/>
      <c r="D29" s="45">
        <f t="shared" si="1"/>
        <v>0</v>
      </c>
      <c r="E29" s="45">
        <f t="shared" si="4"/>
        <v>0</v>
      </c>
      <c r="F29" s="45">
        <f t="shared" si="5"/>
        <v>0</v>
      </c>
      <c r="G29" s="45">
        <f t="shared" si="5"/>
        <v>0</v>
      </c>
      <c r="H29" s="45">
        <f t="shared" si="6"/>
        <v>0</v>
      </c>
      <c r="I29" s="45">
        <f t="shared" si="6"/>
        <v>0</v>
      </c>
    </row>
    <row r="30" spans="1:9" x14ac:dyDescent="0.15">
      <c r="A30" s="47">
        <v>43374</v>
      </c>
      <c r="B30" s="47">
        <v>43738</v>
      </c>
      <c r="C30" s="46"/>
      <c r="D30" s="45">
        <f t="shared" si="1"/>
        <v>0</v>
      </c>
      <c r="E30" s="45">
        <f t="shared" si="4"/>
        <v>0</v>
      </c>
      <c r="F30" s="45">
        <f t="shared" si="5"/>
        <v>0</v>
      </c>
      <c r="G30" s="45">
        <f t="shared" si="5"/>
        <v>0</v>
      </c>
      <c r="H30" s="45">
        <f t="shared" si="6"/>
        <v>0</v>
      </c>
      <c r="I30" s="45">
        <f t="shared" si="6"/>
        <v>0</v>
      </c>
    </row>
    <row r="31" spans="1:9" x14ac:dyDescent="0.15">
      <c r="A31" s="47">
        <v>43739</v>
      </c>
      <c r="B31" s="47">
        <v>44104</v>
      </c>
      <c r="C31" s="46"/>
      <c r="D31" s="45">
        <f t="shared" si="1"/>
        <v>0</v>
      </c>
      <c r="E31" s="45">
        <f t="shared" si="4"/>
        <v>0</v>
      </c>
      <c r="F31" s="45">
        <f t="shared" si="5"/>
        <v>0</v>
      </c>
      <c r="G31" s="45">
        <f t="shared" si="5"/>
        <v>0</v>
      </c>
      <c r="H31" s="45">
        <f t="shared" si="6"/>
        <v>0</v>
      </c>
      <c r="I31" s="45">
        <f t="shared" si="6"/>
        <v>0</v>
      </c>
    </row>
    <row r="32" spans="1:9" x14ac:dyDescent="0.15">
      <c r="A32" s="47">
        <v>44105</v>
      </c>
      <c r="B32" s="47">
        <v>44469</v>
      </c>
      <c r="C32" s="46"/>
      <c r="D32" s="45">
        <f t="shared" si="1"/>
        <v>0</v>
      </c>
      <c r="E32" s="45">
        <f t="shared" si="4"/>
        <v>0</v>
      </c>
      <c r="F32" s="45">
        <f t="shared" si="5"/>
        <v>0</v>
      </c>
      <c r="G32" s="45">
        <f t="shared" si="5"/>
        <v>0</v>
      </c>
      <c r="H32" s="45">
        <f t="shared" si="6"/>
        <v>0</v>
      </c>
      <c r="I32" s="45">
        <f t="shared" si="6"/>
        <v>0</v>
      </c>
    </row>
    <row r="33" spans="1:9" x14ac:dyDescent="0.15">
      <c r="A33" s="47">
        <v>44470</v>
      </c>
      <c r="B33" s="47">
        <v>44834</v>
      </c>
      <c r="C33" s="46"/>
      <c r="D33" s="45">
        <f t="shared" si="1"/>
        <v>0</v>
      </c>
      <c r="E33" s="45">
        <f t="shared" si="4"/>
        <v>0</v>
      </c>
      <c r="F33" s="45">
        <f t="shared" si="5"/>
        <v>0</v>
      </c>
      <c r="G33" s="45">
        <f t="shared" si="5"/>
        <v>0</v>
      </c>
      <c r="H33" s="45">
        <f t="shared" si="6"/>
        <v>0</v>
      </c>
      <c r="I33" s="45">
        <f t="shared" si="6"/>
        <v>0</v>
      </c>
    </row>
    <row r="34" spans="1:9" x14ac:dyDescent="0.15">
      <c r="A34" s="47">
        <v>44835</v>
      </c>
      <c r="B34" s="47">
        <v>45199</v>
      </c>
      <c r="C34" s="46"/>
      <c r="D34" s="45">
        <f t="shared" si="1"/>
        <v>0</v>
      </c>
      <c r="E34" s="45">
        <f t="shared" si="4"/>
        <v>0</v>
      </c>
      <c r="F34" s="45">
        <f t="shared" si="5"/>
        <v>0</v>
      </c>
      <c r="G34" s="45">
        <f t="shared" si="5"/>
        <v>0</v>
      </c>
      <c r="H34" s="45">
        <f t="shared" si="6"/>
        <v>0</v>
      </c>
      <c r="I34" s="45">
        <f t="shared" si="6"/>
        <v>0</v>
      </c>
    </row>
  </sheetData>
  <sheetProtection algorithmName="SHA-512" hashValue="zHgzXLVQYfTc3vqiGVVI5/uKuKdige41+v/m2huTw2qy2+BkWoFwcqyBN/c0t9LWoJz+8rzjD5Ijc40zucKSnQ==" saltValue="6EaJh/xjSmuZKRuJkP6/Bg==" spinCount="100000" sheet="1"/>
  <phoneticPr fontId="2" type="noConversion"/>
  <pageMargins left="0.75" right="0.75" top="1" bottom="1" header="0.5" footer="0.5"/>
  <pageSetup orientation="portrait" horizontalDpi="300" verticalDpi="300"/>
  <headerFooter alignWithMargins="0">
    <oddHeader>&amp;CLaw Offices Of
Downs &amp; Stanford, P.C.
2001 Bryan Street,
Suite 4000
Dallas, TX 75201
214-748-7900
FAX 214-748-4530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SIBs Worksheet w Lttrhead</vt:lpstr>
      <vt:lpstr>SIBs Worksheet</vt:lpstr>
      <vt:lpstr>Comp Rates</vt:lpstr>
      <vt:lpstr>'SIBs Worksheet'!Print_Area</vt:lpstr>
      <vt:lpstr>'SIBs Worksheet w Lttrhead'!Print_Area</vt:lpstr>
    </vt:vector>
  </TitlesOfParts>
  <Company>Law Office of W.J. Morris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Kyle Morris</dc:creator>
  <cp:keywords>sibs</cp:keywords>
  <cp:lastModifiedBy>Jared McDowell</cp:lastModifiedBy>
  <cp:lastPrinted>2014-10-10T18:09:55Z</cp:lastPrinted>
  <dcterms:created xsi:type="dcterms:W3CDTF">2001-02-14T22:23:56Z</dcterms:created>
  <dcterms:modified xsi:type="dcterms:W3CDTF">2021-05-02T13:52:35Z</dcterms:modified>
</cp:coreProperties>
</file>